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Z:\VENTE ET PROD\VP1_VENTE\BtoB\Suivi Dossiers\5-PARTENAIRES LRT\CAMPAGNE 2023 PR 2024\BON DE COMMANDE\CONVENTION BUREAU\"/>
    </mc:Choice>
  </mc:AlternateContent>
  <xr:revisionPtr revIDLastSave="0" documentId="13_ncr:1_{57D8A18C-3DB8-43D4-91B9-ABBA9FF815F1}" xr6:coauthVersionLast="47" xr6:coauthVersionMax="47" xr10:uidLastSave="{00000000-0000-0000-0000-000000000000}"/>
  <workbookProtection workbookAlgorithmName="SHA-512" workbookHashValue="B0+qiR7dmlOgiVrhYmt1uyjnjf3TxgAh1LgWXmOi97+9atX92qprHWIjQLXGtHqsfCGRuN7WxnTk1VDAlQulZg==" workbookSaltValue="6mpO+J695ElJv+/0958o8A==" workbookSpinCount="100000" lockStructure="1"/>
  <bookViews>
    <workbookView xWindow="-120" yWindow="-120" windowWidth="29040" windowHeight="17640" xr2:uid="{91F9369E-5B30-490B-9464-5DC8157801DC}"/>
  </bookViews>
  <sheets>
    <sheet name="Bon de commande 2024" sheetId="2" r:id="rId1"/>
    <sheet name="Modalités d'Exécutions" sheetId="3" r:id="rId2"/>
  </sheets>
  <definedNames>
    <definedName name="_xlnm.Print_Area" localSheetId="0">'Bon de commande 2024'!$A$1:$I$86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5" i="2" l="1"/>
  <c r="I11" i="2"/>
  <c r="I13" i="2" l="1"/>
  <c r="I19" i="2" s="1"/>
  <c r="I21" i="2" l="1"/>
  <c r="I22" i="2"/>
  <c r="J19" i="2"/>
  <c r="O41" i="2"/>
  <c r="I31" i="2" l="1"/>
  <c r="I29" i="2"/>
  <c r="L29" i="2" s="1"/>
  <c r="I27" i="2"/>
  <c r="L27" i="2" s="1"/>
  <c r="L25" i="2"/>
  <c r="I23" i="2"/>
  <c r="L23" i="2" s="1"/>
  <c r="I30" i="2"/>
  <c r="L30" i="2" s="1"/>
  <c r="I28" i="2"/>
  <c r="L28" i="2" s="1"/>
  <c r="I26" i="2"/>
  <c r="L26" i="2" s="1"/>
  <c r="I24" i="2"/>
  <c r="L24" i="2" s="1"/>
  <c r="L22" i="2"/>
  <c r="N34" i="2" l="1"/>
  <c r="L35" i="2"/>
  <c r="L31" i="2"/>
  <c r="N31" i="2" s="1"/>
  <c r="L21" i="2"/>
  <c r="N30" i="2"/>
  <c r="K21" i="2"/>
  <c r="O42" i="2"/>
  <c r="O43" i="2"/>
  <c r="O44" i="2"/>
  <c r="O45" i="2"/>
  <c r="O46" i="2"/>
  <c r="O47" i="2"/>
  <c r="J26" i="2"/>
  <c r="J22" i="2"/>
  <c r="J23" i="2"/>
  <c r="J24" i="2"/>
  <c r="J25" i="2"/>
  <c r="J27" i="2"/>
  <c r="J28" i="2"/>
  <c r="J29" i="2"/>
  <c r="J30" i="2"/>
  <c r="J31" i="2"/>
  <c r="J21" i="2"/>
  <c r="O48" i="2" l="1"/>
  <c r="I41" i="2" s="1"/>
  <c r="M21" i="2" a="1"/>
  <c r="M21" i="2" s="1"/>
  <c r="I38" i="2" s="1"/>
  <c r="O21" i="2"/>
  <c r="N28" i="2" l="1"/>
  <c r="N29" i="2"/>
  <c r="N26" i="2"/>
  <c r="N22" i="2"/>
  <c r="N27" i="2"/>
  <c r="N23" i="2"/>
  <c r="N24" i="2"/>
  <c r="N25" i="2"/>
  <c r="N21" i="2" l="1"/>
  <c r="O19" i="2" l="1"/>
  <c r="I34" i="2"/>
  <c r="I49" i="2" s="1"/>
  <c r="I50" i="2" l="1"/>
  <c r="I51" i="2" s="1"/>
  <c r="O23" i="2"/>
  <c r="O24" i="2"/>
  <c r="O22" i="2"/>
  <c r="I52" i="2" l="1"/>
  <c r="I54"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<sst xmlns="http://schemas.openxmlformats.org/spreadsheetml/2006/main" count="49" uniqueCount="36">
  <si>
    <t>TOTAL HT</t>
  </si>
  <si>
    <t>TOTAL TVA 20%</t>
  </si>
  <si>
    <t>Prix HT unitaire</t>
  </si>
  <si>
    <r>
      <rPr>
        <b/>
        <u/>
        <sz val="14"/>
        <color theme="1"/>
        <rFont val="Calibri"/>
        <family val="2"/>
        <scheme val="minor"/>
      </rPr>
      <t>MODALITÉS D’EXÉCUTION DES PRESTATIONS DU CONVENTION BUREAU 2024</t>
    </r>
    <r>
      <rPr>
        <sz val="11"/>
        <color theme="1"/>
        <rFont val="Calibri"/>
        <family val="2"/>
        <scheme val="minor"/>
      </rPr>
      <t xml:space="preserve">
</t>
    </r>
    <r>
      <rPr>
        <b/>
        <u/>
        <sz val="11"/>
        <color theme="1"/>
        <rFont val="Calibri"/>
        <family val="2"/>
        <scheme val="minor"/>
      </rPr>
      <t>Visibilité sur les pages dédiées au Convention Bureau - format print &amp; web :</t>
    </r>
    <r>
      <rPr>
        <sz val="11"/>
        <color theme="1"/>
        <rFont val="Calibri"/>
        <family val="2"/>
        <scheme val="minor"/>
      </rPr>
      <t xml:space="preserve">
•Les informations vous concernant sont issues des formulaires que vous remplissez et que vous transmettez à LRTE, ces formulaires vous sont envoyés après remplissage du bon de commmande et envoi à LRTE.
• Les établissements d’une même catégorie/activité/sous activité sont présentés par classement (hôtelier par exemple)  et zone géographique. Au sein de chaque zone, le tri est aléatoire. Cependant LRTE se réserve le droit de faire ce tri selon les nécessités de sa ligne éditoriale.
•Le nombre et la nature des labels, certifications et services associés à votre établissement sont apposés selon les critères exigés par les démarche qualité et environnement de LRTE.
•Le texte commercial de  présentation de votre établissement pourra être réécrit  en partie par LRTE, par souci de cohérence avec la ligne éditoriale de nos supports et dans un souci de qualification des contenus dédié au tourisme d'affaires, évènementiel et groupes loisirs.
•Les textes et photos confiés à LRTE pourront être utilisés pour toutes les actions de promotion de la destination sur tous supports (print &amp; web). Le détenteur des photos doit s’assurer que celles-ci sont libres de droit (cessible à un tiers) et mentionner les crédits obligatoires pour la diffusion. Dans le cas contraire, LRTE s’autorise à ne pas les publier sans en informer au préalable le prestataire.
•En l’absence d’une sélection de photos transmises dans les délais impartis ou ne respectant pas les contraintes techniques, LRTE se réserve le droit d’effectuer des choix unilatéraux.
</t>
    </r>
    <r>
      <rPr>
        <b/>
        <u/>
        <sz val="11"/>
        <color theme="1"/>
        <rFont val="Calibri"/>
        <family val="2"/>
        <scheme val="minor"/>
      </rPr>
      <t xml:space="preserve">Engagements de La Rochelle Tourisme &amp; Evénements
</t>
    </r>
    <r>
      <rPr>
        <sz val="11"/>
        <color theme="1"/>
        <rFont val="Calibri"/>
        <family val="2"/>
        <scheme val="minor"/>
      </rPr>
      <t xml:space="preserve">
•LRTE s’engage à veiller au bon déroulement des prestations du Convention bureau. 
•LRTE s'engage à tenir informés les adhérents de l'ensemble des actions proposées, en amont et en aval. 
•LRTE s'engage à informer les adhérents du bilan de ces actions et de toute autre information liée aux prestations.
•Le fonctionnement du Convention Bureau sera clairement explicité aux adhérents. Toutes ces informations seront accessibles à tous les adhérents via leur espace pro  dédié sur le site web de la Rochellle Tourisme (www.larochelle-tourisme.com)
•LRTE s’engage à tenir informé le prestataire des évolutions éventuelles des supports print &amp; digital du Convention Bureau et de leurs fonctionnalités.
</t>
    </r>
    <r>
      <rPr>
        <b/>
        <u/>
        <sz val="11"/>
        <color theme="1"/>
        <rFont val="Calibri"/>
        <family val="2"/>
        <scheme val="minor"/>
      </rPr>
      <t>Engagements du prestataire :</t>
    </r>
    <r>
      <rPr>
        <sz val="11"/>
        <color theme="1"/>
        <rFont val="Calibri"/>
        <family val="2"/>
        <scheme val="minor"/>
      </rPr>
      <t xml:space="preserve">
•Le prestataire autorise la conservation et le traitement des données à caractère personnel et commercial. Il s’engage à signaler toute modification en cours d’année en cas de changements ou nouveautés (coordonnées, services, équipements…). Ces modifications ou informations seront prises en compte pour la mise à jour des supports si elles sont communiquées à temps par le prestataire et dans tous les cas conservées pour son usage par LRTE. 
•Le partenaire s'engage à respecter ses engagements dans le cadre du Convention Bureau :
 -à titre individuel en communiquant les informations nécessaires qui lui sont demandées.
-en honorant sa participation aux actions auxquelles il s'est inscrit et en assurant le suivi avec LRTE. 
•Le partenaire adhérent comprend la nécessité de participer à la dynamique collective et a le souhait de s'inscrire dans une  démarche de développement du tourisme d'affaires-évènementiel et de groupes loisirs pour sa structure et/ou la destination dans son ensemble.
•Le prestataire s’engage à fournir toutes les pièces justificatives utiles à la finalisation du partenariat (dont classement, labels, mentions légales…).
Responsabilités et droits :
•Le prestataire atteste de la véracité des informations transmises à LRTE et lui concède ainsi qu’à ses partenaires (organismes publics ou privés) à titre non exclusif, les droits attachés aux données transmises, à savoir :
les droits d’auteur, droits à l’image, droits de reproduction, d’adaptation, de modification et de diffusion par tout moyen et sur tout support (brochures touristiques, sites Internet, bornes multimédia etc.) en vue de promouvoir le tourisme d'affaires et de groupes loisirs. Il autorise ainsi LRTE et ses partenaires à utiliser et diffuser tous les supports photos ou vidéos fournis par ses soins. En vertu de la loi pour une République numérique du 7 octobre 2016 et dans le cadre de la politique d’ouverture et de partage des données publiques (« Open data »), les informations transmises à l’Office de Tourisme seront mises à disposition du portail national datatourisme.fr. Les données issues du Système d’Information Touristique de Charentes pourront ainsi être réutilisées par des tiers : institutionnels, starts-up...
LRTE ne pourra en aucun cas être tenu pour responsable en cas de litige avec un tiers.
Durée de l’engagement mutuel
•	Le présent engagement vaut à compter de la signature et jusqu’au
31 décembre 2024.</t>
    </r>
  </si>
  <si>
    <t>à partir de la 2ème activité, -50% sur la-les activité(s)
 le(s )moins chère(s)</t>
  </si>
  <si>
    <t xml:space="preserve">Je note le(s) nom(s) d'usage des structures </t>
  </si>
  <si>
    <t xml:space="preserve">Raison sociale :
Adresse de facturation :
Nom du signataire : 
Fonction:
Fait à:
Le :                                                            
</t>
  </si>
  <si>
    <r>
      <t>Nom du ou des établissement/activité(s)</t>
    </r>
    <r>
      <rPr>
        <b/>
        <i/>
        <sz val="28"/>
        <color theme="1"/>
        <rFont val="Calibri"/>
        <family val="2"/>
        <scheme val="minor"/>
      </rPr>
      <t xml:space="preserve"> 
(indiquer nom d'usage ex nom de restaurant et pas nom de société)</t>
    </r>
  </si>
  <si>
    <t xml:space="preserve">
Étape 2 : Je remplis mes informations de facturation </t>
  </si>
  <si>
    <t>Signature et cachet :</t>
  </si>
  <si>
    <t>Fonction dans l'entreprise :</t>
  </si>
  <si>
    <t>Fait à :</t>
  </si>
  <si>
    <t>Le :</t>
  </si>
  <si>
    <t xml:space="preserve">
Étape 1 : je coche mon choix  club réseau OU club business et complète mes informations</t>
  </si>
  <si>
    <t>** Nouvel adhérent en 2024 ? N'oubliez pas de joindre votre parrainage</t>
  </si>
  <si>
    <t>BON DE COMMANDE SIGNÉ À RENVOYER**</t>
  </si>
  <si>
    <t>Adresse de facturation :</t>
  </si>
  <si>
    <t>Nom prénom du signataire :</t>
  </si>
  <si>
    <t xml:space="preserve">Je note le nombre d'établissement en club réseau </t>
  </si>
  <si>
    <t>SOUS TOTAL HT CLUB RÉSEAU</t>
  </si>
  <si>
    <t>SOUS TOTAL HT CLUB BUSINESS</t>
  </si>
  <si>
    <t>Montant à payer ht</t>
  </si>
  <si>
    <t>Pour tous, noter ci-dessous le nombre de  structure dans chaque catégorie↓</t>
  </si>
  <si>
    <t xml:space="preserve">
Je sélectionne mes entrées club business</t>
  </si>
  <si>
    <t>Nom du ou des établissement(s):</t>
  </si>
  <si>
    <t>Marques- labels à sélectionner, -10% valable pour une marque ou un label sur une seule entrée (la moins chère si plusieurs) :</t>
  </si>
  <si>
    <t>MAJORATION 30% HORS CDA</t>
  </si>
  <si>
    <r>
      <t xml:space="preserve">Informations de facturation
</t>
    </r>
    <r>
      <rPr>
        <b/>
        <i/>
        <u/>
        <sz val="30"/>
        <color theme="0"/>
        <rFont val="Calibri"/>
        <family val="2"/>
        <scheme val="minor"/>
      </rPr>
      <t>Merci de remplir tous les cadres</t>
    </r>
  </si>
  <si>
    <r>
      <rPr>
        <b/>
        <sz val="30"/>
        <color theme="1"/>
        <rFont val="Calibri"/>
        <family val="2"/>
        <scheme val="minor"/>
      </rPr>
      <t xml:space="preserve">Votre mention « Bon pour accord et acceptation des modalités d’exécution jointes » :
</t>
    </r>
    <r>
      <rPr>
        <b/>
        <u/>
        <sz val="30"/>
        <color theme="1"/>
        <rFont val="Calibri"/>
        <family val="2"/>
        <scheme val="minor"/>
      </rPr>
      <t xml:space="preserve">
Signature et cachet</t>
    </r>
  </si>
  <si>
    <r>
      <t xml:space="preserve">Modalités et Conditions de règlement 
</t>
    </r>
    <r>
      <rPr>
        <b/>
        <i/>
        <u/>
        <sz val="30"/>
        <color theme="0"/>
        <rFont val="Calibri"/>
        <family val="2"/>
        <scheme val="minor"/>
      </rPr>
      <t>cocher case(s) correspondante(s)</t>
    </r>
  </si>
  <si>
    <t xml:space="preserve">
Par e-mail :
convention.bureau@larochelle-tourisme-evenements.com
Par courrier postal :
La Rochelle Tourisme &amp; Evènements  - Service Partenaires Quai Louis Prunier 
17033 LA ROCHELLE CEDEX 1
</t>
  </si>
  <si>
    <t xml:space="preserve"> remises réservées club business</t>
  </si>
  <si>
    <t>TOTAL TTC À PAYER</t>
  </si>
  <si>
    <t>**Pourront faire une demande d’adhésion les entreprises qui opèrent dans les champs du tourisme d’affaires et du tourisme de groupes, justifiant de plus d’un an d’existence, et dont le siège social ou au minimum un établissement secondaire est situé sur le territoire de la CdA de la Rochelle. Pour les entreprises extérieures au territoire de la  CdA de la Rochelle, la demande d'adhésion sera  soumise à la validation du Convention bureau (COPIL), nous consulter.</t>
  </si>
  <si>
    <r>
      <t xml:space="preserve">
               </t>
    </r>
    <r>
      <rPr>
        <sz val="28"/>
        <color theme="1"/>
        <rFont val="Calibri"/>
        <family val="2"/>
        <scheme val="minor"/>
      </rPr>
      <t>Par chèque bancaire à l’ordre de La Rochelle Tourisme &amp; Événements</t>
    </r>
    <r>
      <rPr>
        <sz val="26"/>
        <color theme="1"/>
        <rFont val="Calibri"/>
        <family val="2"/>
        <scheme val="minor"/>
      </rPr>
      <t xml:space="preserve">
             </t>
    </r>
    <r>
      <rPr>
        <sz val="28"/>
        <color theme="1"/>
        <rFont val="Calibri"/>
        <family val="2"/>
        <scheme val="minor"/>
      </rPr>
      <t>Par virement : FR76 1170 6110 3442 1600 9000 085</t>
    </r>
    <r>
      <rPr>
        <sz val="26"/>
        <color theme="1"/>
        <rFont val="Calibri"/>
        <family val="2"/>
        <scheme val="minor"/>
      </rPr>
      <t xml:space="preserve">
   </t>
    </r>
    <r>
      <rPr>
        <sz val="28"/>
        <color theme="1"/>
        <rFont val="Calibri"/>
        <family val="2"/>
        <scheme val="minor"/>
      </rPr>
      <t xml:space="preserve">        Je souhaite régler sur facture</t>
    </r>
    <r>
      <rPr>
        <sz val="26"/>
        <color theme="1"/>
        <rFont val="Calibri"/>
        <family val="2"/>
        <scheme val="minor"/>
      </rPr>
      <t xml:space="preserve">
</t>
    </r>
    <r>
      <rPr>
        <sz val="28"/>
        <color theme="1"/>
        <rFont val="Calibri"/>
        <family val="2"/>
        <scheme val="minor"/>
      </rPr>
      <t>Afin de faciliter le traitement des règlements, merci de préciser sur vos ordres de virement:
NOM DE LA STRUCTURE- CONVENTION BUREAU 2024</t>
    </r>
  </si>
  <si>
    <t xml:space="preserve">HÉBERGEUR Noter le nombre total de chambres/locatifs 
tous hébergements confondus(+1€/chambre)→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</si>
</sst>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 &quot;€&quot;"/>
  </numFmts>
  <fonts count="38">
    <font>
      <sz val="11"/>
      <color theme="1"/>
      <name val="Calibri"/>
      <family val="2"/>
      <scheme val="minor"/>
    </font>
    <font>
      <b/>
      <sz val="11"/>
      <color rgb="FFFF0000"/>
      <name val="Calibri"/>
      <family val="2"/>
      <scheme val="minor"/>
    </font>
    <font>
      <sz val="8"/>
      <color rgb="FF000000"/>
      <name val="Segoe UI"/>
      <family val="2"/>
    </font>
    <font>
      <b/>
      <sz val="11"/>
      <color theme="1"/>
      <name val="Calibri"/>
      <family val="2"/>
      <scheme val="minor"/>
    </font>
    <font>
      <b/>
      <u/>
      <sz val="11"/>
      <color theme="1"/>
      <name val="Calibri"/>
      <family val="2"/>
      <scheme val="minor"/>
    </font>
    <font>
      <b/>
      <sz val="11"/>
      <color rgb="FF00B050"/>
      <name val="Calibri"/>
      <family val="2"/>
      <scheme val="minor"/>
    </font>
    <font>
      <b/>
      <sz val="12"/>
      <color theme="1"/>
      <name val="Calibri"/>
      <family val="2"/>
      <scheme val="minor"/>
    </font>
    <font>
      <b/>
      <sz val="14"/>
      <name val="Calibri"/>
      <family val="2"/>
      <scheme val="minor"/>
    </font>
    <font>
      <b/>
      <sz val="12"/>
      <color rgb="FF00B050"/>
      <name val="Calibri"/>
      <family val="2"/>
      <scheme val="minor"/>
    </font>
    <font>
      <b/>
      <u/>
      <sz val="14"/>
      <color theme="1"/>
      <name val="Calibri"/>
      <family val="2"/>
      <scheme val="minor"/>
    </font>
    <font>
      <sz val="11"/>
      <color rgb="FFFF0000"/>
      <name val="Calibri"/>
      <family val="2"/>
      <scheme val="minor"/>
    </font>
    <font>
      <b/>
      <sz val="16"/>
      <name val="Calibri"/>
      <family val="2"/>
      <scheme val="minor"/>
    </font>
    <font>
      <sz val="16"/>
      <color theme="1"/>
      <name val="Tahoma"/>
      <family val="2"/>
      <charset val="2"/>
    </font>
    <font>
      <b/>
      <sz val="20"/>
      <color theme="0"/>
      <name val="Calibri"/>
      <family val="2"/>
      <scheme val="minor"/>
    </font>
    <font>
      <b/>
      <sz val="18"/>
      <color theme="0"/>
      <name val="Calibri"/>
      <family val="2"/>
      <scheme val="minor"/>
    </font>
    <font>
      <b/>
      <sz val="18"/>
      <color theme="1"/>
      <name val="Calibri"/>
      <family val="2"/>
      <scheme val="minor"/>
    </font>
    <font>
      <sz val="18"/>
      <color theme="1"/>
      <name val="Calibri"/>
      <family val="2"/>
      <scheme val="minor"/>
    </font>
    <font>
      <b/>
      <sz val="24"/>
      <color theme="0"/>
      <name val="Calibri"/>
      <family val="2"/>
      <scheme val="minor"/>
    </font>
    <font>
      <b/>
      <i/>
      <sz val="16"/>
      <color theme="1"/>
      <name val="Calibri"/>
      <family val="2"/>
      <scheme val="minor"/>
    </font>
    <font>
      <b/>
      <sz val="28"/>
      <color theme="0"/>
      <name val="Calibri"/>
      <family val="2"/>
      <scheme val="minor"/>
    </font>
    <font>
      <sz val="26"/>
      <color theme="1"/>
      <name val="Calibri"/>
      <family val="2"/>
      <scheme val="minor"/>
    </font>
    <font>
      <b/>
      <sz val="26"/>
      <color theme="1"/>
      <name val="Calibri"/>
      <family val="2"/>
      <scheme val="minor"/>
    </font>
    <font>
      <sz val="26"/>
      <color theme="0"/>
      <name val="Calibri"/>
      <family val="2"/>
      <scheme val="minor"/>
    </font>
    <font>
      <b/>
      <sz val="26"/>
      <color theme="0"/>
      <name val="Calibri"/>
      <family val="2"/>
      <scheme val="minor"/>
    </font>
    <font>
      <b/>
      <sz val="26"/>
      <name val="Calibri"/>
      <family val="2"/>
      <scheme val="minor"/>
    </font>
    <font>
      <b/>
      <sz val="36"/>
      <color theme="0"/>
      <name val="Calibri"/>
      <family val="2"/>
      <scheme val="minor"/>
    </font>
    <font>
      <b/>
      <sz val="28"/>
      <color theme="1"/>
      <name val="Calibri"/>
      <family val="2"/>
      <scheme val="minor"/>
    </font>
    <font>
      <sz val="28"/>
      <color theme="1"/>
      <name val="Calibri"/>
      <family val="2"/>
      <scheme val="minor"/>
    </font>
    <font>
      <b/>
      <i/>
      <sz val="28"/>
      <color theme="1"/>
      <name val="Calibri"/>
      <family val="2"/>
      <scheme val="minor"/>
    </font>
    <font>
      <b/>
      <sz val="28"/>
      <name val="Calibri"/>
      <family val="2"/>
      <scheme val="minor"/>
    </font>
    <font>
      <sz val="28"/>
      <color theme="0"/>
      <name val="Calibri"/>
      <family val="2"/>
      <scheme val="minor"/>
    </font>
    <font>
      <b/>
      <i/>
      <sz val="24"/>
      <color theme="1"/>
      <name val="Calibri"/>
      <family val="2"/>
      <scheme val="minor"/>
    </font>
    <font>
      <b/>
      <sz val="26"/>
      <color rgb="FFFF0000"/>
      <name val="Calibri"/>
      <family val="2"/>
      <scheme val="minor"/>
    </font>
    <font>
      <b/>
      <i/>
      <u/>
      <sz val="30"/>
      <color theme="0"/>
      <name val="Calibri"/>
      <family val="2"/>
      <scheme val="minor"/>
    </font>
    <font>
      <b/>
      <sz val="30"/>
      <color theme="1"/>
      <name val="Calibri"/>
      <family val="2"/>
      <scheme val="minor"/>
    </font>
    <font>
      <b/>
      <u/>
      <sz val="30"/>
      <color theme="1"/>
      <name val="Calibri"/>
      <family val="2"/>
      <scheme val="minor"/>
    </font>
    <font>
      <sz val="30"/>
      <color theme="1"/>
      <name val="Calibri"/>
      <family val="2"/>
      <scheme val="minor"/>
    </font>
    <font>
      <u/>
      <sz val="30"/>
      <color theme="1"/>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rgb="FF24377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ck">
        <color rgb="FF002060"/>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auto="1"/>
      </bottom>
      <diagonal/>
    </border>
    <border>
      <left style="thick">
        <color rgb="FF002060"/>
      </left>
      <right/>
      <top/>
      <bottom style="thin">
        <color indexed="64"/>
      </bottom>
      <diagonal/>
    </border>
  </borders>
  <cellStyleXfs count="2">
    <xf numFmtId="0" fontId="0" fillId="0" borderId="0"/>
    <xf numFmtId="49" fontId="12" fillId="0" borderId="3" applyBorder="0" applyAlignment="0">
      <alignment horizontal="left" vertical="top" wrapText="1"/>
    </xf>
  </cellStyleXfs>
  <cellXfs count="136">
    <xf numFmtId="0" fontId="0" fillId="0" borderId="0" xfId="0"/>
    <xf numFmtId="164" fontId="0" fillId="0" borderId="0" xfId="0" applyNumberFormat="1"/>
    <xf numFmtId="0" fontId="1" fillId="0" borderId="0" xfId="0" applyFont="1"/>
    <xf numFmtId="0" fontId="6" fillId="0" borderId="0" xfId="0" applyFont="1"/>
    <xf numFmtId="0" fontId="8" fillId="0" borderId="0" xfId="0" applyFont="1"/>
    <xf numFmtId="0" fontId="5" fillId="0" borderId="0" xfId="0" applyFont="1" applyAlignment="1">
      <alignment vertical="top" wrapText="1"/>
    </xf>
    <xf numFmtId="0" fontId="10" fillId="0" borderId="0" xfId="0" applyFont="1"/>
    <xf numFmtId="0" fontId="3" fillId="0" borderId="0" xfId="0" applyFont="1" applyAlignment="1">
      <alignment horizontal="center" vertical="center"/>
    </xf>
    <xf numFmtId="0" fontId="0" fillId="0" borderId="21" xfId="0" applyBorder="1"/>
    <xf numFmtId="0" fontId="14" fillId="0" borderId="0" xfId="0" applyFont="1" applyAlignment="1">
      <alignment horizontal="center" vertical="center"/>
    </xf>
    <xf numFmtId="0" fontId="16" fillId="0" borderId="0" xfId="0" applyFont="1" applyAlignment="1">
      <alignment horizontal="center" vertical="center"/>
    </xf>
    <xf numFmtId="0" fontId="15" fillId="0" borderId="0" xfId="0" applyFont="1" applyAlignment="1">
      <alignment horizontal="center" vertical="center"/>
    </xf>
    <xf numFmtId="0" fontId="7" fillId="0" borderId="0" xfId="0" applyFont="1" applyAlignment="1">
      <alignment horizontal="center" vertical="center" wrapText="1"/>
    </xf>
    <xf numFmtId="0" fontId="11" fillId="0" borderId="0" xfId="0" applyFont="1" applyAlignment="1">
      <alignment horizontal="center" vertical="center" wrapText="1"/>
    </xf>
    <xf numFmtId="164" fontId="14" fillId="0" borderId="0" xfId="0" applyNumberFormat="1" applyFont="1" applyAlignment="1">
      <alignment horizontal="center" vertical="center"/>
    </xf>
    <xf numFmtId="0" fontId="0" fillId="0" borderId="0" xfId="0" applyAlignment="1">
      <alignment horizontal="center" vertical="center"/>
    </xf>
    <xf numFmtId="0" fontId="18" fillId="0" borderId="0" xfId="0" applyFont="1" applyAlignment="1">
      <alignment horizontal="center" vertical="center"/>
    </xf>
    <xf numFmtId="0" fontId="3" fillId="0" borderId="0" xfId="0" applyFont="1"/>
    <xf numFmtId="0" fontId="20" fillId="2" borderId="1" xfId="0" applyFont="1" applyFill="1" applyBorder="1"/>
    <xf numFmtId="165" fontId="20" fillId="0" borderId="1" xfId="0" applyNumberFormat="1" applyFont="1" applyBorder="1" applyAlignment="1">
      <alignment horizontal="center" vertical="center"/>
    </xf>
    <xf numFmtId="0" fontId="21" fillId="2" borderId="1" xfId="0" applyFont="1" applyFill="1" applyBorder="1" applyAlignment="1" applyProtection="1">
      <alignment horizontal="center" vertical="center"/>
      <protection locked="0"/>
    </xf>
    <xf numFmtId="0" fontId="22" fillId="0" borderId="0" xfId="0" applyFont="1" applyProtection="1">
      <protection locked="0"/>
    </xf>
    <xf numFmtId="0" fontId="20" fillId="0" borderId="0" xfId="0" applyFont="1" applyAlignment="1" applyProtection="1">
      <alignment horizontal="center" vertical="center"/>
      <protection locked="0"/>
    </xf>
    <xf numFmtId="0" fontId="20" fillId="0" borderId="0" xfId="0" applyFont="1" applyAlignment="1">
      <alignment horizontal="center" vertical="center"/>
    </xf>
    <xf numFmtId="164" fontId="20" fillId="2" borderId="1" xfId="0" applyNumberFormat="1" applyFont="1" applyFill="1" applyBorder="1" applyAlignment="1">
      <alignment horizontal="center" vertical="center"/>
    </xf>
    <xf numFmtId="165" fontId="21" fillId="0" borderId="1" xfId="0" applyNumberFormat="1" applyFont="1" applyBorder="1" applyAlignment="1">
      <alignment horizontal="center" vertical="center"/>
    </xf>
    <xf numFmtId="0" fontId="20" fillId="0" borderId="0" xfId="0" applyFont="1"/>
    <xf numFmtId="165" fontId="21" fillId="0" borderId="0" xfId="0" applyNumberFormat="1" applyFont="1" applyAlignment="1">
      <alignment horizontal="center" vertical="center"/>
    </xf>
    <xf numFmtId="0" fontId="20" fillId="0" borderId="0" xfId="0" applyFont="1" applyAlignment="1" applyProtection="1">
      <alignment horizontal="center"/>
      <protection locked="0"/>
    </xf>
    <xf numFmtId="0" fontId="21" fillId="0" borderId="0" xfId="0" applyFont="1" applyAlignment="1">
      <alignment horizontal="center" vertical="center"/>
    </xf>
    <xf numFmtId="0" fontId="21" fillId="0" borderId="0" xfId="0" applyFont="1" applyAlignment="1">
      <alignment horizontal="center" wrapText="1"/>
    </xf>
    <xf numFmtId="0" fontId="21" fillId="0" borderId="0" xfId="0" applyFont="1"/>
    <xf numFmtId="0" fontId="20" fillId="2" borderId="5" xfId="0" applyFont="1" applyFill="1" applyBorder="1" applyProtection="1">
      <protection locked="0"/>
    </xf>
    <xf numFmtId="0" fontId="20" fillId="2" borderId="0" xfId="0" applyFont="1" applyFill="1" applyProtection="1">
      <protection locked="0"/>
    </xf>
    <xf numFmtId="0" fontId="20" fillId="2" borderId="6" xfId="0" applyFont="1" applyFill="1" applyBorder="1" applyAlignment="1" applyProtection="1">
      <alignment horizontal="center" vertical="center"/>
      <protection locked="0"/>
    </xf>
    <xf numFmtId="0" fontId="22" fillId="0" borderId="0" xfId="0" applyFont="1" applyAlignment="1" applyProtection="1">
      <alignment horizontal="center" vertical="center"/>
      <protection locked="0"/>
    </xf>
    <xf numFmtId="0" fontId="20" fillId="2" borderId="7" xfId="0" applyFont="1" applyFill="1" applyBorder="1" applyProtection="1">
      <protection locked="0"/>
    </xf>
    <xf numFmtId="0" fontId="20" fillId="2" borderId="9" xfId="0" applyFont="1" applyFill="1" applyBorder="1" applyProtection="1">
      <protection locked="0"/>
    </xf>
    <xf numFmtId="0" fontId="20" fillId="2" borderId="20" xfId="0" applyFont="1" applyFill="1" applyBorder="1" applyAlignment="1" applyProtection="1">
      <alignment horizontal="center" vertical="center"/>
      <protection locked="0"/>
    </xf>
    <xf numFmtId="0" fontId="22" fillId="0" borderId="0" xfId="0" applyFont="1" applyAlignment="1">
      <alignment vertical="center"/>
    </xf>
    <xf numFmtId="164" fontId="21" fillId="2" borderId="1" xfId="0" applyNumberFormat="1" applyFont="1" applyFill="1" applyBorder="1" applyAlignment="1">
      <alignment horizontal="center" vertical="center"/>
    </xf>
    <xf numFmtId="0" fontId="23" fillId="0" borderId="0" xfId="0" applyFont="1" applyAlignment="1" applyProtection="1">
      <alignment horizontal="center"/>
      <protection locked="0"/>
    </xf>
    <xf numFmtId="0" fontId="20" fillId="0" borderId="0" xfId="0" applyFont="1" applyProtection="1">
      <protection locked="0"/>
    </xf>
    <xf numFmtId="0" fontId="27" fillId="0" borderId="0" xfId="0" applyFont="1" applyAlignment="1">
      <alignment horizontal="center" vertical="center"/>
    </xf>
    <xf numFmtId="0" fontId="19" fillId="0" borderId="0" xfId="0" applyFont="1" applyAlignment="1" applyProtection="1">
      <alignment horizontal="center" vertical="center"/>
      <protection locked="0"/>
    </xf>
    <xf numFmtId="0" fontId="26" fillId="0" borderId="0" xfId="0" applyFont="1" applyAlignment="1">
      <alignment horizontal="center" vertical="center"/>
    </xf>
    <xf numFmtId="0" fontId="27" fillId="0" borderId="0" xfId="0" applyFont="1"/>
    <xf numFmtId="0" fontId="30" fillId="0" borderId="0" xfId="0" applyFont="1" applyAlignment="1">
      <alignment horizontal="center" vertical="center"/>
    </xf>
    <xf numFmtId="164" fontId="30" fillId="0" borderId="0" xfId="0" applyNumberFormat="1" applyFont="1" applyAlignment="1">
      <alignment horizontal="center" vertical="center"/>
    </xf>
    <xf numFmtId="0" fontId="23" fillId="0" borderId="0" xfId="0" applyFont="1" applyAlignment="1">
      <alignment horizontal="left" wrapText="1"/>
    </xf>
    <xf numFmtId="0" fontId="23" fillId="0" borderId="0" xfId="0" applyFont="1" applyAlignment="1">
      <alignment horizontal="center" vertical="center"/>
    </xf>
    <xf numFmtId="164" fontId="23" fillId="0" borderId="0" xfId="0" applyNumberFormat="1" applyFont="1" applyAlignment="1">
      <alignment horizontal="center" vertical="center"/>
    </xf>
    <xf numFmtId="0" fontId="25" fillId="0" borderId="0" xfId="0" applyFont="1" applyAlignment="1">
      <alignment horizontal="left" wrapText="1"/>
    </xf>
    <xf numFmtId="0" fontId="18" fillId="0" borderId="0" xfId="0" applyFont="1"/>
    <xf numFmtId="0" fontId="0" fillId="0" borderId="0" xfId="0" applyAlignment="1">
      <alignment horizontal="left"/>
    </xf>
    <xf numFmtId="0" fontId="16" fillId="0" borderId="0" xfId="0" applyFont="1" applyAlignment="1">
      <alignment horizontal="left" vertical="center"/>
    </xf>
    <xf numFmtId="0" fontId="3" fillId="0" borderId="0" xfId="0" applyFont="1" applyAlignment="1">
      <alignment horizontal="center"/>
    </xf>
    <xf numFmtId="0" fontId="32" fillId="3" borderId="1" xfId="0" applyFont="1" applyFill="1" applyBorder="1" applyAlignment="1" applyProtection="1">
      <alignment horizontal="center" vertical="center" wrapText="1"/>
      <protection locked="0"/>
    </xf>
    <xf numFmtId="0" fontId="20" fillId="0" borderId="0" xfId="0" applyFont="1" applyAlignment="1" applyProtection="1">
      <alignment horizontal="center" vertical="top" wrapText="1"/>
      <protection locked="0"/>
    </xf>
    <xf numFmtId="0" fontId="31" fillId="0" borderId="0" xfId="0" applyFont="1" applyAlignment="1">
      <alignment horizontal="left" vertical="top" wrapText="1"/>
    </xf>
    <xf numFmtId="0" fontId="26" fillId="2" borderId="1" xfId="0" applyFont="1" applyFill="1" applyBorder="1" applyAlignment="1">
      <alignment horizontal="center" vertical="center" wrapText="1"/>
    </xf>
    <xf numFmtId="0" fontId="20" fillId="2" borderId="2" xfId="0" applyFont="1" applyFill="1" applyBorder="1"/>
    <xf numFmtId="165" fontId="20" fillId="0" borderId="2" xfId="0" applyNumberFormat="1" applyFont="1" applyBorder="1" applyAlignment="1">
      <alignment horizontal="center" vertical="center"/>
    </xf>
    <xf numFmtId="165" fontId="24" fillId="2" borderId="1" xfId="0" applyNumberFormat="1" applyFont="1" applyFill="1" applyBorder="1" applyAlignment="1">
      <alignment horizontal="center" vertical="center" wrapText="1"/>
    </xf>
    <xf numFmtId="0" fontId="29" fillId="2" borderId="1" xfId="0" applyFont="1" applyFill="1" applyBorder="1" applyAlignment="1">
      <alignment horizontal="center" vertical="center" wrapText="1"/>
    </xf>
    <xf numFmtId="164" fontId="23" fillId="4" borderId="23" xfId="0" applyNumberFormat="1" applyFont="1" applyFill="1" applyBorder="1" applyAlignment="1">
      <alignment horizontal="center" vertical="center"/>
    </xf>
    <xf numFmtId="164" fontId="19" fillId="4" borderId="1" xfId="0" applyNumberFormat="1" applyFont="1" applyFill="1" applyBorder="1" applyAlignment="1">
      <alignment horizontal="center" vertical="center"/>
    </xf>
    <xf numFmtId="164" fontId="19" fillId="4" borderId="0" xfId="0" applyNumberFormat="1" applyFont="1" applyFill="1" applyAlignment="1">
      <alignment horizontal="center" vertical="center"/>
    </xf>
    <xf numFmtId="0" fontId="34" fillId="0" borderId="1" xfId="0" applyFont="1" applyBorder="1" applyAlignment="1">
      <alignment horizontal="left" vertical="top" wrapText="1"/>
    </xf>
    <xf numFmtId="0" fontId="19" fillId="4" borderId="0" xfId="0" applyFont="1" applyFill="1" applyAlignment="1">
      <alignment horizontal="right" vertical="center"/>
    </xf>
    <xf numFmtId="0" fontId="20" fillId="0" borderId="1" xfId="0" applyFont="1" applyBorder="1" applyAlignment="1" applyProtection="1">
      <alignment horizontal="center" vertical="center" wrapText="1"/>
      <protection locked="0"/>
    </xf>
    <xf numFmtId="0" fontId="37" fillId="0" borderId="8" xfId="0" applyFont="1" applyBorder="1" applyAlignment="1" applyProtection="1">
      <alignment horizontal="center" vertical="top" wrapText="1"/>
      <protection locked="0"/>
    </xf>
    <xf numFmtId="0" fontId="37" fillId="0" borderId="4" xfId="0" applyFont="1" applyBorder="1" applyAlignment="1" applyProtection="1">
      <alignment horizontal="center" vertical="top" wrapText="1"/>
      <protection locked="0"/>
    </xf>
    <xf numFmtId="0" fontId="37" fillId="0" borderId="0" xfId="0" applyFont="1" applyAlignment="1" applyProtection="1">
      <alignment horizontal="center" vertical="top" wrapText="1"/>
      <protection locked="0"/>
    </xf>
    <xf numFmtId="0" fontId="37" fillId="0" borderId="6" xfId="0" applyFont="1" applyBorder="1" applyAlignment="1" applyProtection="1">
      <alignment horizontal="center" vertical="top" wrapText="1"/>
      <protection locked="0"/>
    </xf>
    <xf numFmtId="0" fontId="34" fillId="0" borderId="1" xfId="0" applyFont="1" applyBorder="1" applyAlignment="1" applyProtection="1">
      <alignment horizontal="center" vertical="top" wrapText="1"/>
      <protection locked="0"/>
    </xf>
    <xf numFmtId="0" fontId="25" fillId="4" borderId="21" xfId="0" applyFont="1" applyFill="1" applyBorder="1" applyAlignment="1" applyProtection="1">
      <alignment horizontal="center" vertical="top" wrapText="1"/>
      <protection locked="0"/>
    </xf>
    <xf numFmtId="0" fontId="25" fillId="4" borderId="0" xfId="0" applyFont="1" applyFill="1" applyAlignment="1" applyProtection="1">
      <alignment horizontal="center" vertical="top" wrapText="1"/>
      <protection locked="0"/>
    </xf>
    <xf numFmtId="0" fontId="25" fillId="4" borderId="6" xfId="0" applyFont="1" applyFill="1" applyBorder="1" applyAlignment="1" applyProtection="1">
      <alignment horizontal="center" vertical="top" wrapText="1"/>
      <protection locked="0"/>
    </xf>
    <xf numFmtId="0" fontId="20" fillId="0" borderId="25" xfId="0" applyFont="1" applyBorder="1" applyAlignment="1" applyProtection="1">
      <alignment horizontal="center" vertical="top" wrapText="1"/>
      <protection locked="0"/>
    </xf>
    <xf numFmtId="0" fontId="20" fillId="0" borderId="9" xfId="0" applyFont="1" applyBorder="1" applyAlignment="1" applyProtection="1">
      <alignment horizontal="center" vertical="top" wrapText="1"/>
      <protection locked="0"/>
    </xf>
    <xf numFmtId="0" fontId="20" fillId="0" borderId="20" xfId="0" applyFont="1" applyBorder="1" applyAlignment="1" applyProtection="1">
      <alignment horizontal="center" vertical="top" wrapText="1"/>
      <protection locked="0"/>
    </xf>
    <xf numFmtId="0" fontId="25" fillId="4" borderId="18" xfId="0" applyFont="1" applyFill="1" applyBorder="1" applyAlignment="1">
      <alignment horizontal="center" vertical="center"/>
    </xf>
    <xf numFmtId="0" fontId="25" fillId="4" borderId="24" xfId="0" applyFont="1" applyFill="1" applyBorder="1" applyAlignment="1">
      <alignment horizontal="center" vertical="center"/>
    </xf>
    <xf numFmtId="0" fontId="25" fillId="4" borderId="19" xfId="0" applyFont="1" applyFill="1" applyBorder="1" applyAlignment="1">
      <alignment horizontal="center" vertical="center"/>
    </xf>
    <xf numFmtId="0" fontId="36" fillId="0" borderId="1" xfId="0" applyFont="1" applyBorder="1" applyAlignment="1" applyProtection="1">
      <alignment horizontal="left" vertical="top" wrapText="1"/>
      <protection locked="0"/>
    </xf>
    <xf numFmtId="0" fontId="34" fillId="0" borderId="18" xfId="0" applyFont="1" applyBorder="1" applyAlignment="1" applyProtection="1">
      <alignment horizontal="center" vertical="top" wrapText="1"/>
      <protection locked="0"/>
    </xf>
    <xf numFmtId="0" fontId="34" fillId="0" borderId="24" xfId="0" applyFont="1" applyBorder="1" applyAlignment="1" applyProtection="1">
      <alignment horizontal="center" vertical="top" wrapText="1"/>
      <protection locked="0"/>
    </xf>
    <xf numFmtId="0" fontId="34" fillId="0" borderId="19" xfId="0" applyFont="1" applyBorder="1" applyAlignment="1" applyProtection="1">
      <alignment horizontal="center" vertical="top" wrapText="1"/>
      <protection locked="0"/>
    </xf>
    <xf numFmtId="0" fontId="26" fillId="0" borderId="0" xfId="0" applyFont="1" applyAlignment="1">
      <alignment horizontal="center" vertical="top" wrapText="1"/>
    </xf>
    <xf numFmtId="0" fontId="19" fillId="4" borderId="23" xfId="0" applyFont="1" applyFill="1" applyBorder="1" applyAlignment="1">
      <alignment horizontal="center"/>
    </xf>
    <xf numFmtId="0" fontId="21" fillId="2" borderId="1" xfId="0" applyFont="1" applyFill="1" applyBorder="1" applyAlignment="1">
      <alignment horizontal="center" vertical="center" wrapText="1"/>
    </xf>
    <xf numFmtId="0" fontId="21" fillId="2" borderId="1" xfId="0" applyFont="1" applyFill="1" applyBorder="1" applyAlignment="1">
      <alignment horizontal="center" vertical="center"/>
    </xf>
    <xf numFmtId="0" fontId="21" fillId="0" borderId="0" xfId="0" applyFont="1" applyAlignment="1">
      <alignment horizontal="center"/>
    </xf>
    <xf numFmtId="0" fontId="21" fillId="0" borderId="1" xfId="0" applyFont="1" applyBorder="1" applyAlignment="1" applyProtection="1">
      <alignment horizontal="center" vertical="center" wrapText="1"/>
      <protection locked="0"/>
    </xf>
    <xf numFmtId="0" fontId="24" fillId="0" borderId="0" xfId="0" applyFont="1" applyAlignment="1">
      <alignment horizontal="left" vertical="center" wrapText="1"/>
    </xf>
    <xf numFmtId="0" fontId="21" fillId="0" borderId="1" xfId="0" applyFont="1" applyBorder="1" applyAlignment="1" applyProtection="1">
      <alignment horizontal="left" vertical="center" wrapText="1"/>
      <protection locked="0"/>
    </xf>
    <xf numFmtId="0" fontId="19" fillId="4" borderId="1" xfId="0" applyFont="1" applyFill="1" applyBorder="1" applyAlignment="1">
      <alignment horizontal="right" vertical="center"/>
    </xf>
    <xf numFmtId="0" fontId="32" fillId="3" borderId="1" xfId="0" applyFont="1" applyFill="1" applyBorder="1" applyAlignment="1">
      <alignment horizontal="right" vertical="center" wrapText="1"/>
    </xf>
    <xf numFmtId="0" fontId="23" fillId="4" borderId="23" xfId="0" applyFont="1" applyFill="1" applyBorder="1" applyAlignment="1">
      <alignment horizontal="right" vertical="center"/>
    </xf>
    <xf numFmtId="0" fontId="26" fillId="2" borderId="1" xfId="0" applyFont="1" applyFill="1" applyBorder="1" applyAlignment="1">
      <alignment horizontal="center" vertical="center" wrapText="1"/>
    </xf>
    <xf numFmtId="0" fontId="27" fillId="0" borderId="0" xfId="0" applyFont="1" applyAlignment="1">
      <alignment horizontal="center" vertical="center"/>
    </xf>
    <xf numFmtId="0" fontId="21" fillId="2" borderId="1" xfId="0" applyFont="1" applyFill="1" applyBorder="1" applyAlignment="1" applyProtection="1">
      <alignment horizontal="center" vertical="center" wrapText="1"/>
      <protection locked="0"/>
    </xf>
    <xf numFmtId="0" fontId="28" fillId="0" borderId="18" xfId="0" applyFont="1" applyBorder="1" applyAlignment="1">
      <alignment horizontal="left" vertical="top" wrapText="1"/>
    </xf>
    <xf numFmtId="0" fontId="28" fillId="0" borderId="24" xfId="0" applyFont="1" applyBorder="1" applyAlignment="1">
      <alignment horizontal="left" vertical="top" wrapText="1"/>
    </xf>
    <xf numFmtId="0" fontId="28" fillId="0" borderId="19" xfId="0" applyFont="1" applyBorder="1" applyAlignment="1">
      <alignment horizontal="left" vertical="top" wrapText="1"/>
    </xf>
    <xf numFmtId="164" fontId="21" fillId="2" borderId="1" xfId="0" applyNumberFormat="1" applyFont="1" applyFill="1" applyBorder="1" applyAlignment="1">
      <alignment horizontal="center" vertical="center"/>
    </xf>
    <xf numFmtId="0" fontId="25" fillId="4" borderId="1" xfId="0" applyFont="1" applyFill="1" applyBorder="1" applyAlignment="1">
      <alignment horizontal="left" vertical="center" wrapText="1"/>
    </xf>
    <xf numFmtId="0" fontId="23" fillId="4" borderId="1" xfId="0" applyFont="1" applyFill="1" applyBorder="1" applyAlignment="1">
      <alignment horizontal="left" vertical="center" wrapText="1"/>
    </xf>
    <xf numFmtId="0" fontId="35" fillId="0" borderId="1" xfId="0" applyFont="1" applyBorder="1" applyAlignment="1">
      <alignment horizontal="left" vertical="top" wrapText="1"/>
    </xf>
    <xf numFmtId="0" fontId="37" fillId="0" borderId="1" xfId="0" applyFont="1" applyBorder="1" applyAlignment="1" applyProtection="1">
      <alignment horizontal="center" vertical="top" wrapText="1"/>
      <protection locked="0"/>
    </xf>
    <xf numFmtId="0" fontId="26" fillId="2" borderId="1" xfId="0" applyFont="1" applyFill="1" applyBorder="1" applyAlignment="1">
      <alignment horizontal="center" vertical="top" wrapText="1"/>
    </xf>
    <xf numFmtId="0" fontId="17" fillId="4" borderId="7" xfId="0" applyFont="1" applyFill="1" applyBorder="1" applyAlignment="1">
      <alignment horizontal="center"/>
    </xf>
    <xf numFmtId="0" fontId="17" fillId="4" borderId="9" xfId="0" applyFont="1" applyFill="1" applyBorder="1" applyAlignment="1">
      <alignment horizontal="center"/>
    </xf>
    <xf numFmtId="0" fontId="17" fillId="4" borderId="20" xfId="0" applyFont="1" applyFill="1" applyBorder="1" applyAlignment="1">
      <alignment horizontal="center"/>
    </xf>
    <xf numFmtId="0" fontId="28" fillId="0" borderId="1" xfId="0" applyFont="1" applyBorder="1" applyAlignment="1">
      <alignment horizontal="left"/>
    </xf>
    <xf numFmtId="0" fontId="25" fillId="4" borderId="21" xfId="0" applyFont="1" applyFill="1" applyBorder="1" applyAlignment="1" applyProtection="1">
      <alignment horizontal="center" vertical="center" wrapText="1"/>
      <protection locked="0"/>
    </xf>
    <xf numFmtId="0" fontId="25" fillId="4" borderId="0" xfId="0" applyFont="1" applyFill="1" applyAlignment="1" applyProtection="1">
      <alignment horizontal="center" vertical="center" wrapText="1"/>
      <protection locked="0"/>
    </xf>
    <xf numFmtId="0" fontId="25" fillId="4" borderId="6" xfId="0" applyFont="1" applyFill="1" applyBorder="1" applyAlignment="1" applyProtection="1">
      <alignment horizontal="center" vertical="center" wrapText="1"/>
      <protection locked="0"/>
    </xf>
    <xf numFmtId="0" fontId="25" fillId="0" borderId="8" xfId="0" applyFont="1" applyBorder="1" applyAlignment="1">
      <alignment horizontal="center" wrapText="1"/>
    </xf>
    <xf numFmtId="0" fontId="25" fillId="0" borderId="4" xfId="0" applyFont="1" applyBorder="1" applyAlignment="1">
      <alignment horizontal="center" wrapText="1"/>
    </xf>
    <xf numFmtId="0" fontId="25" fillId="4" borderId="1" xfId="0" applyFont="1" applyFill="1" applyBorder="1" applyAlignment="1">
      <alignment horizontal="left" vertical="top" wrapText="1"/>
    </xf>
    <xf numFmtId="0" fontId="19" fillId="4" borderId="1" xfId="0" applyFont="1" applyFill="1" applyBorder="1" applyAlignment="1">
      <alignment horizontal="left" vertical="top" wrapText="1"/>
    </xf>
    <xf numFmtId="0" fontId="24" fillId="0" borderId="1" xfId="0" applyFont="1" applyBorder="1" applyAlignment="1" applyProtection="1">
      <alignment horizontal="center" vertical="center" wrapText="1"/>
      <protection locked="0"/>
    </xf>
    <xf numFmtId="0" fontId="13" fillId="4" borderId="22" xfId="0" applyFont="1" applyFill="1" applyBorder="1" applyAlignment="1" applyProtection="1">
      <alignment horizontal="center" vertical="center"/>
      <protection locked="0"/>
    </xf>
    <xf numFmtId="0" fontId="13" fillId="4" borderId="23" xfId="0" applyFont="1" applyFill="1" applyBorder="1" applyAlignment="1" applyProtection="1">
      <alignment horizontal="center" vertical="center"/>
      <protection locked="0"/>
    </xf>
    <xf numFmtId="0" fontId="13" fillId="4" borderId="1" xfId="0" applyFont="1" applyFill="1" applyBorder="1" applyAlignment="1" applyProtection="1">
      <alignment horizontal="center" vertical="center"/>
      <protection locked="0"/>
    </xf>
    <xf numFmtId="0" fontId="0" fillId="0" borderId="10" xfId="0" applyBorder="1" applyAlignment="1">
      <alignment horizontal="left" vertical="top" wrapText="1"/>
    </xf>
    <xf numFmtId="0" fontId="0" fillId="0" borderId="11"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0" xfId="0"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0" fillId="0" borderId="16" xfId="0" applyBorder="1" applyAlignment="1">
      <alignment horizontal="left" vertical="top"/>
    </xf>
    <xf numFmtId="0" fontId="0" fillId="0" borderId="17" xfId="0" applyBorder="1" applyAlignment="1">
      <alignment horizontal="left" vertical="top"/>
    </xf>
  </cellXfs>
  <cellStyles count="2">
    <cellStyle name="CAC" xfId="1" xr:uid="{71A15229-4D61-4E48-B88E-3591F8FE19A7}"/>
    <cellStyle name="Normal" xfId="0" builtinId="0"/>
  </cellStyles>
  <dxfs count="16">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243771"/>
      <color rgb="FF33CC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F$19" lockText="1" noThreeD="1"/>
</file>

<file path=xl/ctrlProps/ctrlProp2.xml><?xml version="1.0" encoding="utf-8"?>
<formControlPr xmlns="http://schemas.microsoft.com/office/spreadsheetml/2009/9/main" objectType="CheckBox" fmlaLink="$F$26" lockText="1" noThreeD="1"/>
</file>

<file path=xl/ctrlProps/ctrlProp3.xml><?xml version="1.0" encoding="utf-8"?>
<formControlPr xmlns="http://schemas.microsoft.com/office/spreadsheetml/2009/9/main" objectType="CheckBox" fmlaLink="$F$27" lockText="1" noThreeD="1"/>
</file>

<file path=xl/ctrlProps/ctrlProp4.xml><?xml version="1.0" encoding="utf-8"?>
<formControlPr xmlns="http://schemas.microsoft.com/office/spreadsheetml/2009/9/main" objectType="CheckBox" fmlaLink="$F$28" lockText="1" noThreeD="1"/>
</file>

<file path=xl/ctrlProps/ctrlProp5.xml><?xml version="1.0" encoding="utf-8"?>
<formControlPr xmlns="http://schemas.microsoft.com/office/spreadsheetml/2009/9/main" objectType="CheckBox" fmlaLink="$F$29" lockText="1" noThreeD="1"/>
</file>

<file path=xl/ctrlProps/ctrlProp6.xml><?xml version="1.0" encoding="utf-8"?>
<formControlPr xmlns="http://schemas.microsoft.com/office/spreadsheetml/2009/9/main" objectType="CheckBox" fmlaLink="$F$30" lockText="1" noThreeD="1"/>
</file>

<file path=xl/ctrlProps/ctrlProp7.xml><?xml version="1.0" encoding="utf-8"?>
<formControlPr xmlns="http://schemas.microsoft.com/office/spreadsheetml/2009/9/main" objectType="CheckBox" fmlaLink="$F$31" lockText="1" noThreeD="1"/>
</file>

<file path=xl/ctrlProps/ctrlProp8.xml><?xml version="1.0" encoding="utf-8"?>
<formControlPr xmlns="http://schemas.microsoft.com/office/spreadsheetml/2009/9/main" objectType="Radio" firstButton="1" fmlaLink="$F$11" lockText="1" noThreeD="1"/>
</file>

<file path=xl/ctrlProps/ctrlProp9.xml><?xml version="1.0" encoding="utf-8"?>
<formControlPr xmlns="http://schemas.microsoft.com/office/spreadsheetml/2009/9/main" objectType="Radio" checked="Checked" lockText="1" noThreeD="1"/>
</file>

<file path=xl/ctrlProps/ctrlProp10.xml><?xml version="1.0" encoding="utf-8"?>
<formControlPr xmlns="http://schemas.microsoft.com/office/spreadsheetml/2009/9/main" objectType="CheckBox" fmlaLink="$F$21" lockText="1" noThreeD="1"/>
</file>

<file path=xl/ctrlProps/ctrlProp11.xml><?xml version="1.0" encoding="utf-8"?>
<formControlPr xmlns="http://schemas.microsoft.com/office/spreadsheetml/2009/9/main" objectType="CheckBox" fmlaLink="$F$22" lockText="1" noThreeD="1"/>
</file>

<file path=xl/ctrlProps/ctrlProp12.xml><?xml version="1.0" encoding="utf-8"?>
<formControlPr xmlns="http://schemas.microsoft.com/office/spreadsheetml/2009/9/main" objectType="CheckBox" fmlaLink="$F$23" lockText="1" noThreeD="1"/>
</file>

<file path=xl/ctrlProps/ctrlProp13.xml><?xml version="1.0" encoding="utf-8"?>
<formControlPr xmlns="http://schemas.microsoft.com/office/spreadsheetml/2009/9/main" objectType="CheckBox" fmlaLink="$F$24" lockText="1" noThreeD="1"/>
</file>

<file path=xl/ctrlProps/ctrlProp14.xml><?xml version="1.0" encoding="utf-8"?>
<formControlPr xmlns="http://schemas.microsoft.com/office/spreadsheetml/2009/9/main" objectType="CheckBox" fmlaLink="$F$25" lockText="1" noThreeD="1"/>
</file>

<file path=xl/ctrlProps/ctrlProp15.xml><?xml version="1.0" encoding="utf-8"?>
<formControlPr xmlns="http://schemas.microsoft.com/office/spreadsheetml/2009/9/main" objectType="CheckBox" fmlaLink="$H$41" lockText="1" noThreeD="1"/>
</file>

<file path=xl/ctrlProps/ctrlProp16.xml><?xml version="1.0" encoding="utf-8"?>
<formControlPr xmlns="http://schemas.microsoft.com/office/spreadsheetml/2009/9/main" objectType="CheckBox" fmlaLink="$H$42" lockText="1" noThreeD="1"/>
</file>

<file path=xl/ctrlProps/ctrlProp17.xml><?xml version="1.0" encoding="utf-8"?>
<formControlPr xmlns="http://schemas.microsoft.com/office/spreadsheetml/2009/9/main" objectType="CheckBox" fmlaLink="$H$43" lockText="1" noThreeD="1"/>
</file>

<file path=xl/ctrlProps/ctrlProp18.xml><?xml version="1.0" encoding="utf-8"?>
<formControlPr xmlns="http://schemas.microsoft.com/office/spreadsheetml/2009/9/main" objectType="CheckBox" fmlaLink="$H$44" lockText="1" noThreeD="1"/>
</file>

<file path=xl/ctrlProps/ctrlProp19.xml><?xml version="1.0" encoding="utf-8"?>
<formControlPr xmlns="http://schemas.microsoft.com/office/spreadsheetml/2009/9/main" objectType="CheckBox" fmlaLink="$H$45" lockText="1" noThreeD="1"/>
</file>

<file path=xl/ctrlProps/ctrlProp20.xml><?xml version="1.0" encoding="utf-8"?>
<formControlPr xmlns="http://schemas.microsoft.com/office/spreadsheetml/2009/9/main" objectType="CheckBox" fmlaLink="$H$46" lockText="1" noThreeD="1"/>
</file>

<file path=xl/ctrlProps/ctrlProp21.xml><?xml version="1.0" encoding="utf-8"?>
<formControlPr xmlns="http://schemas.microsoft.com/office/spreadsheetml/2009/9/main" objectType="CheckBox" fmlaLink="$H$47"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495300</xdr:colOff>
          <xdr:row>19</xdr:row>
          <xdr:rowOff>333375</xdr:rowOff>
        </xdr:from>
        <xdr:to>
          <xdr:col>0</xdr:col>
          <xdr:colOff>4124325</xdr:colOff>
          <xdr:row>19</xdr:row>
          <xdr:rowOff>790575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25</xdr:row>
          <xdr:rowOff>457200</xdr:rowOff>
        </xdr:from>
        <xdr:to>
          <xdr:col>0</xdr:col>
          <xdr:colOff>2190750</xdr:colOff>
          <xdr:row>25</xdr:row>
          <xdr:rowOff>638175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26</xdr:row>
          <xdr:rowOff>342900</xdr:rowOff>
        </xdr:from>
        <xdr:to>
          <xdr:col>0</xdr:col>
          <xdr:colOff>2314575</xdr:colOff>
          <xdr:row>26</xdr:row>
          <xdr:rowOff>552450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27</xdr:row>
          <xdr:rowOff>504825</xdr:rowOff>
        </xdr:from>
        <xdr:to>
          <xdr:col>0</xdr:col>
          <xdr:colOff>2371725</xdr:colOff>
          <xdr:row>27</xdr:row>
          <xdr:rowOff>733425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28</xdr:row>
          <xdr:rowOff>638175</xdr:rowOff>
        </xdr:from>
        <xdr:to>
          <xdr:col>0</xdr:col>
          <xdr:colOff>2457450</xdr:colOff>
          <xdr:row>28</xdr:row>
          <xdr:rowOff>866775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29</xdr:row>
          <xdr:rowOff>323850</xdr:rowOff>
        </xdr:from>
        <xdr:to>
          <xdr:col>0</xdr:col>
          <xdr:colOff>2457450</xdr:colOff>
          <xdr:row>29</xdr:row>
          <xdr:rowOff>552450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30</xdr:row>
          <xdr:rowOff>285750</xdr:rowOff>
        </xdr:from>
        <xdr:to>
          <xdr:col>0</xdr:col>
          <xdr:colOff>2505075</xdr:colOff>
          <xdr:row>30</xdr:row>
          <xdr:rowOff>485775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15</xdr:row>
          <xdr:rowOff>447675</xdr:rowOff>
        </xdr:from>
        <xdr:to>
          <xdr:col>0</xdr:col>
          <xdr:colOff>3619500</xdr:colOff>
          <xdr:row>15</xdr:row>
          <xdr:rowOff>695325</xdr:rowOff>
        </xdr:to>
        <xdr:sp macro="" textlink="">
          <xdr:nvSpPr>
            <xdr:cNvPr id="2059" name="Option Button 11" descr="Club business"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8080" mc:Ignorable="a14" a14:legacySpreadsheetColorIndex="2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Mes portes d'entrée business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8</xdr:row>
          <xdr:rowOff>523875</xdr:rowOff>
        </xdr:from>
        <xdr:to>
          <xdr:col>0</xdr:col>
          <xdr:colOff>1866900</xdr:colOff>
          <xdr:row>8</xdr:row>
          <xdr:rowOff>752475</xdr:rowOff>
        </xdr:to>
        <xdr:sp macro="" textlink="">
          <xdr:nvSpPr>
            <xdr:cNvPr id="2060" name="Option Button 12" descr="Ma porte d'entrée réseau"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33CCCC" mc:Ignorable="a14" a14:legacySpreadsheetColorIndex="4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Ma porte d'entrée réseau</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933450</xdr:colOff>
          <xdr:row>20</xdr:row>
          <xdr:rowOff>514350</xdr:rowOff>
        </xdr:from>
        <xdr:to>
          <xdr:col>0</xdr:col>
          <xdr:colOff>2619375</xdr:colOff>
          <xdr:row>20</xdr:row>
          <xdr:rowOff>742950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942975</xdr:colOff>
          <xdr:row>21</xdr:row>
          <xdr:rowOff>466725</xdr:rowOff>
        </xdr:from>
        <xdr:to>
          <xdr:col>0</xdr:col>
          <xdr:colOff>2628900</xdr:colOff>
          <xdr:row>21</xdr:row>
          <xdr:rowOff>695325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942975</xdr:colOff>
          <xdr:row>22</xdr:row>
          <xdr:rowOff>428625</xdr:rowOff>
        </xdr:from>
        <xdr:to>
          <xdr:col>0</xdr:col>
          <xdr:colOff>2619375</xdr:colOff>
          <xdr:row>22</xdr:row>
          <xdr:rowOff>657225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952500</xdr:colOff>
          <xdr:row>23</xdr:row>
          <xdr:rowOff>400050</xdr:rowOff>
        </xdr:from>
        <xdr:to>
          <xdr:col>0</xdr:col>
          <xdr:colOff>2638425</xdr:colOff>
          <xdr:row>23</xdr:row>
          <xdr:rowOff>638175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981075</xdr:colOff>
          <xdr:row>24</xdr:row>
          <xdr:rowOff>600075</xdr:rowOff>
        </xdr:from>
        <xdr:to>
          <xdr:col>0</xdr:col>
          <xdr:colOff>3743325</xdr:colOff>
          <xdr:row>24</xdr:row>
          <xdr:rowOff>1323975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0</xdr:col>
      <xdr:colOff>14218</xdr:colOff>
      <xdr:row>0</xdr:row>
      <xdr:rowOff>142165</xdr:rowOff>
    </xdr:from>
    <xdr:to>
      <xdr:col>9</xdr:col>
      <xdr:colOff>1</xdr:colOff>
      <xdr:row>5</xdr:row>
      <xdr:rowOff>1476375</xdr:rowOff>
    </xdr:to>
    <xdr:sp macro="" textlink="">
      <xdr:nvSpPr>
        <xdr:cNvPr id="23" name="Text Box 14">
          <a:extLst>
            <a:ext uri="{FF2B5EF4-FFF2-40B4-BE49-F238E27FC236}">
              <a16:creationId xmlns:a16="http://schemas.microsoft.com/office/drawing/2014/main" id="{00000000-0008-0000-0000-000017000000}"/>
            </a:ext>
          </a:extLst>
        </xdr:cNvPr>
        <xdr:cNvSpPr txBox="1">
          <a:spLocks noChangeArrowheads="1"/>
        </xdr:cNvSpPr>
      </xdr:nvSpPr>
      <xdr:spPr bwMode="auto">
        <a:xfrm>
          <a:off x="14218" y="142165"/>
          <a:ext cx="25846158" cy="3334460"/>
        </a:xfrm>
        <a:prstGeom prst="rect">
          <a:avLst/>
        </a:prstGeom>
        <a:solidFill>
          <a:srgbClr val="243771"/>
        </a:solidFill>
        <a:ln>
          <a:noFill/>
        </a:ln>
      </xdr:spPr>
      <xdr:txBody>
        <a:bodyPr rot="0" vert="horz" wrap="square" lIns="0" tIns="0" rIns="0" bIns="0" anchor="ctr" anchorCtr="0" upright="1">
          <a:noAutofit/>
        </a:bodyPr>
        <a:lstStyle/>
        <a:p>
          <a:pPr algn="ctr">
            <a:lnSpc>
              <a:spcPts val="2895"/>
            </a:lnSpc>
          </a:pPr>
          <a:r>
            <a:rPr lang="fr-FR" sz="4800" b="1">
              <a:solidFill>
                <a:srgbClr val="FFFFFF"/>
              </a:solidFill>
              <a:effectLst/>
              <a:latin typeface="Tahoma" panose="020B0604030504040204" pitchFamily="34" charset="0"/>
              <a:ea typeface="Tahoma" panose="020B0604030504040204" pitchFamily="34" charset="0"/>
            </a:rPr>
            <a:t>       </a:t>
          </a:r>
        </a:p>
        <a:p>
          <a:pPr algn="ctr">
            <a:lnSpc>
              <a:spcPts val="2895"/>
            </a:lnSpc>
          </a:pPr>
          <a:r>
            <a:rPr lang="fr-FR" sz="4800" b="1">
              <a:solidFill>
                <a:srgbClr val="FFFFFF"/>
              </a:solidFill>
              <a:effectLst/>
              <a:latin typeface="Tahoma" panose="020B0604030504040204" pitchFamily="34" charset="0"/>
              <a:ea typeface="Tahoma" panose="020B0604030504040204" pitchFamily="34" charset="0"/>
              <a:cs typeface="Calibri" panose="020F0502020204030204" pitchFamily="34" charset="0"/>
            </a:rPr>
            <a:t>       </a:t>
          </a:r>
          <a:r>
            <a:rPr lang="fr-FR" sz="4800" b="1">
              <a:solidFill>
                <a:srgbClr val="FFFFFF"/>
              </a:solidFill>
              <a:effectLst/>
              <a:latin typeface="Calibri" panose="020F0502020204030204" pitchFamily="34" charset="0"/>
              <a:ea typeface="Tahoma" panose="020B0604030504040204" pitchFamily="34" charset="0"/>
              <a:cs typeface="Calibri" panose="020F0502020204030204" pitchFamily="34" charset="0"/>
            </a:rPr>
            <a:t>CONVENTION BUREAU</a:t>
          </a:r>
        </a:p>
        <a:p>
          <a:pPr algn="ctr">
            <a:lnSpc>
              <a:spcPts val="2895"/>
            </a:lnSpc>
          </a:pPr>
          <a:endParaRPr lang="fr-FR" sz="4800">
            <a:effectLst/>
            <a:latin typeface="Calibri" panose="020F0502020204030204" pitchFamily="34" charset="0"/>
            <a:ea typeface="Tahoma" panose="020B0604030504040204" pitchFamily="34" charset="0"/>
            <a:cs typeface="Calibri" panose="020F0502020204030204" pitchFamily="34" charset="0"/>
          </a:endParaRPr>
        </a:p>
        <a:p>
          <a:pPr marL="1082040" algn="ctr">
            <a:lnSpc>
              <a:spcPts val="1855"/>
            </a:lnSpc>
          </a:pPr>
          <a:r>
            <a:rPr lang="fr-FR" sz="4800" b="1" spc="55">
              <a:solidFill>
                <a:srgbClr val="FFFFFF"/>
              </a:solidFill>
              <a:effectLst/>
              <a:latin typeface="Calibri" panose="020F0502020204030204" pitchFamily="34" charset="0"/>
              <a:ea typeface="Tahoma" panose="020B0604030504040204" pitchFamily="34" charset="0"/>
              <a:cs typeface="Calibri" panose="020F0502020204030204" pitchFamily="34" charset="0"/>
            </a:rPr>
            <a:t>BON</a:t>
          </a:r>
          <a:r>
            <a:rPr lang="fr-FR" sz="4800" b="1" spc="-120">
              <a:solidFill>
                <a:srgbClr val="FFFFFF"/>
              </a:solidFill>
              <a:effectLst/>
              <a:latin typeface="Calibri" panose="020F0502020204030204" pitchFamily="34" charset="0"/>
              <a:ea typeface="Tahoma" panose="020B0604030504040204" pitchFamily="34" charset="0"/>
              <a:cs typeface="Calibri" panose="020F0502020204030204" pitchFamily="34" charset="0"/>
            </a:rPr>
            <a:t> </a:t>
          </a:r>
          <a:r>
            <a:rPr lang="fr-FR" sz="4800" b="1">
              <a:solidFill>
                <a:srgbClr val="FFFFFF"/>
              </a:solidFill>
              <a:effectLst/>
              <a:latin typeface="Calibri" panose="020F0502020204030204" pitchFamily="34" charset="0"/>
              <a:ea typeface="Tahoma" panose="020B0604030504040204" pitchFamily="34" charset="0"/>
              <a:cs typeface="Calibri" panose="020F0502020204030204" pitchFamily="34" charset="0"/>
            </a:rPr>
            <a:t>DE</a:t>
          </a:r>
          <a:r>
            <a:rPr lang="fr-FR" sz="4800" b="1" spc="-115">
              <a:solidFill>
                <a:srgbClr val="FFFFFF"/>
              </a:solidFill>
              <a:effectLst/>
              <a:latin typeface="Calibri" panose="020F0502020204030204" pitchFamily="34" charset="0"/>
              <a:ea typeface="Tahoma" panose="020B0604030504040204" pitchFamily="34" charset="0"/>
              <a:cs typeface="Calibri" panose="020F0502020204030204" pitchFamily="34" charset="0"/>
            </a:rPr>
            <a:t> </a:t>
          </a:r>
          <a:r>
            <a:rPr lang="fr-FR" sz="4800" b="1" spc="55">
              <a:solidFill>
                <a:srgbClr val="FFFFFF"/>
              </a:solidFill>
              <a:effectLst/>
              <a:latin typeface="Calibri" panose="020F0502020204030204" pitchFamily="34" charset="0"/>
              <a:ea typeface="Tahoma" panose="020B0604030504040204" pitchFamily="34" charset="0"/>
              <a:cs typeface="Calibri" panose="020F0502020204030204" pitchFamily="34" charset="0"/>
            </a:rPr>
            <a:t>COMMANDE</a:t>
          </a:r>
          <a:r>
            <a:rPr lang="fr-FR" sz="4800" b="1" spc="-25">
              <a:solidFill>
                <a:srgbClr val="FFFFFF"/>
              </a:solidFill>
              <a:effectLst/>
              <a:latin typeface="Calibri" panose="020F0502020204030204" pitchFamily="34" charset="0"/>
              <a:ea typeface="Tahoma" panose="020B0604030504040204" pitchFamily="34" charset="0"/>
              <a:cs typeface="Calibri" panose="020F0502020204030204" pitchFamily="34" charset="0"/>
            </a:rPr>
            <a:t> </a:t>
          </a:r>
          <a:r>
            <a:rPr lang="fr-FR" sz="4800" b="1" spc="110">
              <a:solidFill>
                <a:srgbClr val="FFFFFF"/>
              </a:solidFill>
              <a:effectLst/>
              <a:latin typeface="Calibri" panose="020F0502020204030204" pitchFamily="34" charset="0"/>
              <a:ea typeface="Tahoma" panose="020B0604030504040204" pitchFamily="34" charset="0"/>
              <a:cs typeface="Calibri" panose="020F0502020204030204" pitchFamily="34" charset="0"/>
            </a:rPr>
            <a:t>2024 -HORS CDA* LA</a:t>
          </a:r>
          <a:r>
            <a:rPr lang="fr-FR" sz="4800" b="1" spc="110" baseline="0">
              <a:solidFill>
                <a:srgbClr val="FFFFFF"/>
              </a:solidFill>
              <a:effectLst/>
              <a:latin typeface="Calibri" panose="020F0502020204030204" pitchFamily="34" charset="0"/>
              <a:ea typeface="Tahoma" panose="020B0604030504040204" pitchFamily="34" charset="0"/>
              <a:cs typeface="Calibri" panose="020F0502020204030204" pitchFamily="34" charset="0"/>
            </a:rPr>
            <a:t> ROCHELLE</a:t>
          </a:r>
          <a:endParaRPr lang="fr-FR" sz="4800" b="1" spc="110">
            <a:solidFill>
              <a:srgbClr val="FFFFFF"/>
            </a:solidFill>
            <a:effectLst/>
            <a:latin typeface="Calibri" panose="020F0502020204030204" pitchFamily="34" charset="0"/>
            <a:ea typeface="Tahoma" panose="020B0604030504040204" pitchFamily="34" charset="0"/>
            <a:cs typeface="Calibri" panose="020F0502020204030204" pitchFamily="34" charset="0"/>
          </a:endParaRPr>
        </a:p>
        <a:p>
          <a:pPr marL="1082040">
            <a:lnSpc>
              <a:spcPts val="1855"/>
            </a:lnSpc>
          </a:pPr>
          <a:r>
            <a:rPr lang="fr-FR" sz="4800" b="1" spc="-350">
              <a:solidFill>
                <a:srgbClr val="FFFFFF"/>
              </a:solidFill>
              <a:effectLst/>
              <a:latin typeface="Trebuchet MS" panose="020B0603020202020204" pitchFamily="34" charset="0"/>
              <a:ea typeface="Tahoma" panose="020B0604030504040204" pitchFamily="34" charset="0"/>
            </a:rPr>
            <a:t> </a:t>
          </a:r>
          <a:endParaRPr lang="fr-FR" sz="4800">
            <a:effectLst/>
            <a:latin typeface="Tahoma" panose="020B0604030504040204" pitchFamily="34" charset="0"/>
            <a:ea typeface="Tahoma" panose="020B060403050404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4</xdr:col>
          <xdr:colOff>104775</xdr:colOff>
          <xdr:row>40</xdr:row>
          <xdr:rowOff>457200</xdr:rowOff>
        </xdr:from>
        <xdr:to>
          <xdr:col>4</xdr:col>
          <xdr:colOff>1476375</xdr:colOff>
          <xdr:row>41</xdr:row>
          <xdr:rowOff>133350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41</xdr:row>
          <xdr:rowOff>342900</xdr:rowOff>
        </xdr:from>
        <xdr:to>
          <xdr:col>4</xdr:col>
          <xdr:colOff>1447800</xdr:colOff>
          <xdr:row>42</xdr:row>
          <xdr:rowOff>123825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42</xdr:row>
          <xdr:rowOff>314325</xdr:rowOff>
        </xdr:from>
        <xdr:to>
          <xdr:col>4</xdr:col>
          <xdr:colOff>1447800</xdr:colOff>
          <xdr:row>43</xdr:row>
          <xdr:rowOff>95250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43</xdr:row>
          <xdr:rowOff>352425</xdr:rowOff>
        </xdr:from>
        <xdr:to>
          <xdr:col>4</xdr:col>
          <xdr:colOff>1476375</xdr:colOff>
          <xdr:row>44</xdr:row>
          <xdr:rowOff>123825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44</xdr:row>
          <xdr:rowOff>438150</xdr:rowOff>
        </xdr:from>
        <xdr:to>
          <xdr:col>4</xdr:col>
          <xdr:colOff>1476375</xdr:colOff>
          <xdr:row>45</xdr:row>
          <xdr:rowOff>209550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46</xdr:row>
          <xdr:rowOff>85725</xdr:rowOff>
        </xdr:from>
        <xdr:to>
          <xdr:col>4</xdr:col>
          <xdr:colOff>1466850</xdr:colOff>
          <xdr:row>46</xdr:row>
          <xdr:rowOff>295275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46</xdr:row>
          <xdr:rowOff>600075</xdr:rowOff>
        </xdr:from>
        <xdr:to>
          <xdr:col>4</xdr:col>
          <xdr:colOff>1743075</xdr:colOff>
          <xdr:row>46</xdr:row>
          <xdr:rowOff>800100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a:t>
              </a:r>
            </a:p>
          </xdr:txBody>
        </xdr:sp>
        <xdr:clientData fLocksWithSheet="0"/>
      </xdr:twoCellAnchor>
    </mc:Choice>
    <mc:Fallback/>
  </mc:AlternateContent>
  <xdr:twoCellAnchor>
    <xdr:from>
      <xdr:col>0</xdr:col>
      <xdr:colOff>777407</xdr:colOff>
      <xdr:row>19</xdr:row>
      <xdr:rowOff>231333</xdr:rowOff>
    </xdr:from>
    <xdr:to>
      <xdr:col>0</xdr:col>
      <xdr:colOff>5802856</xdr:colOff>
      <xdr:row>19</xdr:row>
      <xdr:rowOff>1219200</xdr:rowOff>
    </xdr:to>
    <xdr:sp macro="" textlink="">
      <xdr:nvSpPr>
        <xdr:cNvPr id="3" name="ZoneTexte 2">
          <a:extLst>
            <a:ext uri="{FF2B5EF4-FFF2-40B4-BE49-F238E27FC236}">
              <a16:creationId xmlns:a16="http://schemas.microsoft.com/office/drawing/2014/main" id="{00000000-0008-0000-0000-000003000000}"/>
            </a:ext>
          </a:extLst>
        </xdr:cNvPr>
        <xdr:cNvSpPr txBox="1"/>
      </xdr:nvSpPr>
      <xdr:spPr>
        <a:xfrm>
          <a:off x="777407" y="16252383"/>
          <a:ext cx="5025449" cy="987867"/>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2800" b="1"/>
            <a:t>Hôtel,</a:t>
          </a:r>
          <a:r>
            <a:rPr lang="fr-FR" sz="2800" b="1" baseline="0"/>
            <a:t> résidence de tourisme, camping</a:t>
          </a:r>
          <a:endParaRPr lang="fr-FR" sz="2800" b="1"/>
        </a:p>
      </xdr:txBody>
    </xdr:sp>
    <xdr:clientData/>
  </xdr:twoCellAnchor>
  <xdr:twoCellAnchor>
    <xdr:from>
      <xdr:col>0</xdr:col>
      <xdr:colOff>1180347</xdr:colOff>
      <xdr:row>20</xdr:row>
      <xdr:rowOff>358944</xdr:rowOff>
    </xdr:from>
    <xdr:to>
      <xdr:col>0</xdr:col>
      <xdr:colOff>2767326</xdr:colOff>
      <xdr:row>20</xdr:row>
      <xdr:rowOff>756720</xdr:rowOff>
    </xdr:to>
    <xdr:sp macro="" textlink="">
      <xdr:nvSpPr>
        <xdr:cNvPr id="5" name="ZoneTexte 4">
          <a:extLst>
            <a:ext uri="{FF2B5EF4-FFF2-40B4-BE49-F238E27FC236}">
              <a16:creationId xmlns:a16="http://schemas.microsoft.com/office/drawing/2014/main" id="{00000000-0008-0000-0000-000005000000}"/>
            </a:ext>
          </a:extLst>
        </xdr:cNvPr>
        <xdr:cNvSpPr txBox="1"/>
      </xdr:nvSpPr>
      <xdr:spPr>
        <a:xfrm>
          <a:off x="1180347" y="19218444"/>
          <a:ext cx="1586979" cy="397776"/>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2800" b="1"/>
            <a:t>1</a:t>
          </a:r>
          <a:r>
            <a:rPr lang="fr-FR" sz="2800" b="1" baseline="0"/>
            <a:t> étoile</a:t>
          </a:r>
          <a:endParaRPr lang="fr-FR" sz="2800" b="1"/>
        </a:p>
      </xdr:txBody>
    </xdr:sp>
    <xdr:clientData/>
  </xdr:twoCellAnchor>
  <xdr:twoCellAnchor>
    <xdr:from>
      <xdr:col>0</xdr:col>
      <xdr:colOff>1199398</xdr:colOff>
      <xdr:row>23</xdr:row>
      <xdr:rowOff>280164</xdr:rowOff>
    </xdr:from>
    <xdr:to>
      <xdr:col>0</xdr:col>
      <xdr:colOff>3378632</xdr:colOff>
      <xdr:row>23</xdr:row>
      <xdr:rowOff>687464</xdr:rowOff>
    </xdr:to>
    <xdr:sp macro="" textlink="">
      <xdr:nvSpPr>
        <xdr:cNvPr id="10" name="ZoneTexte 9">
          <a:extLst>
            <a:ext uri="{FF2B5EF4-FFF2-40B4-BE49-F238E27FC236}">
              <a16:creationId xmlns:a16="http://schemas.microsoft.com/office/drawing/2014/main" id="{00000000-0008-0000-0000-00000A000000}"/>
            </a:ext>
          </a:extLst>
        </xdr:cNvPr>
        <xdr:cNvSpPr txBox="1"/>
      </xdr:nvSpPr>
      <xdr:spPr>
        <a:xfrm>
          <a:off x="1199398" y="22936057"/>
          <a:ext cx="2179234" cy="407300"/>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2800" b="1" baseline="0"/>
            <a:t>4 &amp; 5 étoiles </a:t>
          </a:r>
          <a:endParaRPr lang="fr-FR" sz="2800" b="1"/>
        </a:p>
      </xdr:txBody>
    </xdr:sp>
    <xdr:clientData/>
  </xdr:twoCellAnchor>
  <xdr:twoCellAnchor>
    <xdr:from>
      <xdr:col>0</xdr:col>
      <xdr:colOff>336989</xdr:colOff>
      <xdr:row>25</xdr:row>
      <xdr:rowOff>302160</xdr:rowOff>
    </xdr:from>
    <xdr:to>
      <xdr:col>0</xdr:col>
      <xdr:colOff>2662085</xdr:colOff>
      <xdr:row>25</xdr:row>
      <xdr:rowOff>752252</xdr:rowOff>
    </xdr:to>
    <xdr:sp macro="" textlink="">
      <xdr:nvSpPr>
        <xdr:cNvPr id="13" name="ZoneTexte 12">
          <a:extLst>
            <a:ext uri="{FF2B5EF4-FFF2-40B4-BE49-F238E27FC236}">
              <a16:creationId xmlns:a16="http://schemas.microsoft.com/office/drawing/2014/main" id="{00000000-0008-0000-0000-00000D000000}"/>
            </a:ext>
          </a:extLst>
        </xdr:cNvPr>
        <xdr:cNvSpPr txBox="1"/>
      </xdr:nvSpPr>
      <xdr:spPr>
        <a:xfrm>
          <a:off x="336989" y="26087696"/>
          <a:ext cx="2325096" cy="450092"/>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2800" b="1" baseline="0"/>
            <a:t>Restaurant</a:t>
          </a:r>
          <a:endParaRPr lang="fr-FR" sz="2800" b="1"/>
        </a:p>
      </xdr:txBody>
    </xdr:sp>
    <xdr:clientData/>
  </xdr:twoCellAnchor>
  <xdr:twoCellAnchor>
    <xdr:from>
      <xdr:col>0</xdr:col>
      <xdr:colOff>375557</xdr:colOff>
      <xdr:row>26</xdr:row>
      <xdr:rowOff>166659</xdr:rowOff>
    </xdr:from>
    <xdr:to>
      <xdr:col>0</xdr:col>
      <xdr:colOff>2721429</xdr:colOff>
      <xdr:row>26</xdr:row>
      <xdr:rowOff>725648</xdr:rowOff>
    </xdr:to>
    <xdr:sp macro="" textlink="">
      <xdr:nvSpPr>
        <xdr:cNvPr id="14" name="ZoneTexte 13">
          <a:extLst>
            <a:ext uri="{FF2B5EF4-FFF2-40B4-BE49-F238E27FC236}">
              <a16:creationId xmlns:a16="http://schemas.microsoft.com/office/drawing/2014/main" id="{00000000-0008-0000-0000-00000E000000}"/>
            </a:ext>
          </a:extLst>
        </xdr:cNvPr>
        <xdr:cNvSpPr txBox="1"/>
      </xdr:nvSpPr>
      <xdr:spPr>
        <a:xfrm>
          <a:off x="375557" y="27217659"/>
          <a:ext cx="2345872" cy="558989"/>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2800" b="1" baseline="0"/>
            <a:t>Traiteur</a:t>
          </a:r>
          <a:endParaRPr lang="fr-FR" sz="2800" b="1"/>
        </a:p>
      </xdr:txBody>
    </xdr:sp>
    <xdr:clientData/>
  </xdr:twoCellAnchor>
  <xdr:twoCellAnchor>
    <xdr:from>
      <xdr:col>0</xdr:col>
      <xdr:colOff>437866</xdr:colOff>
      <xdr:row>27</xdr:row>
      <xdr:rowOff>329049</xdr:rowOff>
    </xdr:from>
    <xdr:to>
      <xdr:col>0</xdr:col>
      <xdr:colOff>6141777</xdr:colOff>
      <xdr:row>27</xdr:row>
      <xdr:rowOff>774449</xdr:rowOff>
    </xdr:to>
    <xdr:sp macro="" textlink="">
      <xdr:nvSpPr>
        <xdr:cNvPr id="15" name="ZoneTexte 14">
          <a:extLst>
            <a:ext uri="{FF2B5EF4-FFF2-40B4-BE49-F238E27FC236}">
              <a16:creationId xmlns:a16="http://schemas.microsoft.com/office/drawing/2014/main" id="{00000000-0008-0000-0000-00000F000000}"/>
            </a:ext>
          </a:extLst>
        </xdr:cNvPr>
        <xdr:cNvSpPr txBox="1"/>
      </xdr:nvSpPr>
      <xdr:spPr>
        <a:xfrm>
          <a:off x="437866" y="28608774"/>
          <a:ext cx="5703911" cy="445400"/>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2800" b="1" baseline="0"/>
            <a:t>Lieu évènementiel et de réunion</a:t>
          </a:r>
          <a:endParaRPr lang="fr-FR" sz="2800" b="1"/>
        </a:p>
      </xdr:txBody>
    </xdr:sp>
    <xdr:clientData/>
  </xdr:twoCellAnchor>
  <xdr:twoCellAnchor>
    <xdr:from>
      <xdr:col>0</xdr:col>
      <xdr:colOff>380573</xdr:colOff>
      <xdr:row>28</xdr:row>
      <xdr:rowOff>484494</xdr:rowOff>
    </xdr:from>
    <xdr:to>
      <xdr:col>0</xdr:col>
      <xdr:colOff>8362950</xdr:colOff>
      <xdr:row>28</xdr:row>
      <xdr:rowOff>990600</xdr:rowOff>
    </xdr:to>
    <xdr:sp macro="" textlink="">
      <xdr:nvSpPr>
        <xdr:cNvPr id="16" name="ZoneTexte 15">
          <a:extLst>
            <a:ext uri="{FF2B5EF4-FFF2-40B4-BE49-F238E27FC236}">
              <a16:creationId xmlns:a16="http://schemas.microsoft.com/office/drawing/2014/main" id="{00000000-0008-0000-0000-000010000000}"/>
            </a:ext>
          </a:extLst>
        </xdr:cNvPr>
        <xdr:cNvSpPr txBox="1"/>
      </xdr:nvSpPr>
      <xdr:spPr>
        <a:xfrm>
          <a:off x="380573" y="30031044"/>
          <a:ext cx="7982377" cy="506106"/>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2800" b="1" baseline="0"/>
            <a:t>Meublé de -10 chambres avec salle de réunion</a:t>
          </a:r>
          <a:endParaRPr lang="fr-FR" sz="2800" b="1"/>
        </a:p>
      </xdr:txBody>
    </xdr:sp>
    <xdr:clientData/>
  </xdr:twoCellAnchor>
  <xdr:twoCellAnchor>
    <xdr:from>
      <xdr:col>0</xdr:col>
      <xdr:colOff>418532</xdr:colOff>
      <xdr:row>29</xdr:row>
      <xdr:rowOff>241680</xdr:rowOff>
    </xdr:from>
    <xdr:to>
      <xdr:col>0</xdr:col>
      <xdr:colOff>6459088</xdr:colOff>
      <xdr:row>29</xdr:row>
      <xdr:rowOff>715512</xdr:rowOff>
    </xdr:to>
    <xdr:sp macro="" textlink="">
      <xdr:nvSpPr>
        <xdr:cNvPr id="18" name="ZoneTexte 17">
          <a:extLst>
            <a:ext uri="{FF2B5EF4-FFF2-40B4-BE49-F238E27FC236}">
              <a16:creationId xmlns:a16="http://schemas.microsoft.com/office/drawing/2014/main" id="{00000000-0008-0000-0000-000012000000}"/>
            </a:ext>
          </a:extLst>
        </xdr:cNvPr>
        <xdr:cNvSpPr txBox="1"/>
      </xdr:nvSpPr>
      <xdr:spPr>
        <a:xfrm>
          <a:off x="418532" y="31436055"/>
          <a:ext cx="6040556" cy="473832"/>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2800" b="1" baseline="0"/>
            <a:t>Prestation d'activité  et site de visite</a:t>
          </a:r>
          <a:endParaRPr lang="fr-FR" sz="2800" b="1"/>
        </a:p>
      </xdr:txBody>
    </xdr:sp>
    <xdr:clientData/>
  </xdr:twoCellAnchor>
  <xdr:twoCellAnchor>
    <xdr:from>
      <xdr:col>0</xdr:col>
      <xdr:colOff>471275</xdr:colOff>
      <xdr:row>30</xdr:row>
      <xdr:rowOff>270681</xdr:rowOff>
    </xdr:from>
    <xdr:to>
      <xdr:col>0</xdr:col>
      <xdr:colOff>5445315</xdr:colOff>
      <xdr:row>30</xdr:row>
      <xdr:rowOff>734989</xdr:rowOff>
    </xdr:to>
    <xdr:sp macro="" textlink="">
      <xdr:nvSpPr>
        <xdr:cNvPr id="20" name="ZoneTexte 19">
          <a:extLst>
            <a:ext uri="{FF2B5EF4-FFF2-40B4-BE49-F238E27FC236}">
              <a16:creationId xmlns:a16="http://schemas.microsoft.com/office/drawing/2014/main" id="{00000000-0008-0000-0000-000014000000}"/>
            </a:ext>
          </a:extLst>
        </xdr:cNvPr>
        <xdr:cNvSpPr txBox="1"/>
      </xdr:nvSpPr>
      <xdr:spPr>
        <a:xfrm>
          <a:off x="471275" y="32731881"/>
          <a:ext cx="4974040" cy="464308"/>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2800" b="1"/>
            <a:t>Agence</a:t>
          </a:r>
          <a:r>
            <a:rPr lang="fr-FR" sz="2800" b="1" baseline="0"/>
            <a:t> évènementielle</a:t>
          </a:r>
          <a:endParaRPr lang="fr-FR" sz="2800" b="1"/>
        </a:p>
      </xdr:txBody>
    </xdr:sp>
    <xdr:clientData/>
  </xdr:twoCellAnchor>
  <xdr:twoCellAnchor>
    <xdr:from>
      <xdr:col>4</xdr:col>
      <xdr:colOff>362419</xdr:colOff>
      <xdr:row>41</xdr:row>
      <xdr:rowOff>163103</xdr:rowOff>
    </xdr:from>
    <xdr:to>
      <xdr:col>6</xdr:col>
      <xdr:colOff>1015561</xdr:colOff>
      <xdr:row>42</xdr:row>
      <xdr:rowOff>246370</xdr:rowOff>
    </xdr:to>
    <xdr:sp macro="" textlink="">
      <xdr:nvSpPr>
        <xdr:cNvPr id="24" name="ZoneTexte 23">
          <a:extLst>
            <a:ext uri="{FF2B5EF4-FFF2-40B4-BE49-F238E27FC236}">
              <a16:creationId xmlns:a16="http://schemas.microsoft.com/office/drawing/2014/main" id="{00000000-0008-0000-0000-000018000000}"/>
            </a:ext>
          </a:extLst>
        </xdr:cNvPr>
        <xdr:cNvSpPr txBox="1"/>
      </xdr:nvSpPr>
      <xdr:spPr>
        <a:xfrm>
          <a:off x="16650169" y="40796753"/>
          <a:ext cx="4739367" cy="521417"/>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2800" b="1"/>
            <a:t>Qualité</a:t>
          </a:r>
          <a:r>
            <a:rPr lang="fr-FR" sz="2800" b="1" baseline="0"/>
            <a:t> tourisme</a:t>
          </a:r>
          <a:endParaRPr lang="fr-FR" sz="2800" b="1"/>
        </a:p>
      </xdr:txBody>
    </xdr:sp>
    <xdr:clientData/>
  </xdr:twoCellAnchor>
  <xdr:twoCellAnchor>
    <xdr:from>
      <xdr:col>0</xdr:col>
      <xdr:colOff>477609</xdr:colOff>
      <xdr:row>15</xdr:row>
      <xdr:rowOff>268060</xdr:rowOff>
    </xdr:from>
    <xdr:to>
      <xdr:col>3</xdr:col>
      <xdr:colOff>2821105</xdr:colOff>
      <xdr:row>15</xdr:row>
      <xdr:rowOff>892628</xdr:rowOff>
    </xdr:to>
    <xdr:sp macro="" textlink="">
      <xdr:nvSpPr>
        <xdr:cNvPr id="38" name="ZoneTexte 37">
          <a:extLst>
            <a:ext uri="{FF2B5EF4-FFF2-40B4-BE49-F238E27FC236}">
              <a16:creationId xmlns:a16="http://schemas.microsoft.com/office/drawing/2014/main" id="{00000000-0008-0000-0000-000026000000}"/>
            </a:ext>
          </a:extLst>
        </xdr:cNvPr>
        <xdr:cNvSpPr txBox="1"/>
      </xdr:nvSpPr>
      <xdr:spPr>
        <a:xfrm>
          <a:off x="477609" y="11621860"/>
          <a:ext cx="10649296" cy="624568"/>
        </a:xfrm>
        <a:prstGeom prst="rect">
          <a:avLst/>
        </a:prstGeom>
        <a:solidFill>
          <a:srgbClr val="24377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3200" b="1" baseline="0">
              <a:solidFill>
                <a:schemeClr val="bg1"/>
              </a:solidFill>
              <a:latin typeface="+mn-lt"/>
            </a:rPr>
            <a:t>Je choisis le CLUB BUSINESS</a:t>
          </a:r>
          <a:r>
            <a:rPr lang="fr-FR" sz="2400" b="1" baseline="0">
              <a:solidFill>
                <a:schemeClr val="bg1"/>
              </a:solidFill>
              <a:latin typeface="+mn-lt"/>
            </a:rPr>
            <a:t>, remplir ci-après :</a:t>
          </a:r>
          <a:endParaRPr lang="fr-FR" sz="2400" b="1">
            <a:solidFill>
              <a:schemeClr val="bg1"/>
            </a:solidFill>
            <a:latin typeface="+mn-lt"/>
          </a:endParaRPr>
        </a:p>
      </xdr:txBody>
    </xdr:sp>
    <xdr:clientData/>
  </xdr:twoCellAnchor>
  <xdr:twoCellAnchor>
    <xdr:from>
      <xdr:col>0</xdr:col>
      <xdr:colOff>407633</xdr:colOff>
      <xdr:row>8</xdr:row>
      <xdr:rowOff>419242</xdr:rowOff>
    </xdr:from>
    <xdr:to>
      <xdr:col>3</xdr:col>
      <xdr:colOff>1550159</xdr:colOff>
      <xdr:row>8</xdr:row>
      <xdr:rowOff>815059</xdr:rowOff>
    </xdr:to>
    <xdr:sp macro="" textlink="">
      <xdr:nvSpPr>
        <xdr:cNvPr id="8" name="ZoneTexte 7">
          <a:extLst>
            <a:ext uri="{FF2B5EF4-FFF2-40B4-BE49-F238E27FC236}">
              <a16:creationId xmlns:a16="http://schemas.microsoft.com/office/drawing/2014/main" id="{00000000-0008-0000-0000-000008000000}"/>
            </a:ext>
          </a:extLst>
        </xdr:cNvPr>
        <xdr:cNvSpPr txBox="1"/>
      </xdr:nvSpPr>
      <xdr:spPr>
        <a:xfrm>
          <a:off x="407633" y="6362842"/>
          <a:ext cx="9448326" cy="395817"/>
        </a:xfrm>
        <a:prstGeom prst="rect">
          <a:avLst/>
        </a:prstGeom>
        <a:solidFill>
          <a:srgbClr val="24377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3200" b="1" baseline="0">
              <a:solidFill>
                <a:schemeClr val="bg1"/>
              </a:solidFill>
            </a:rPr>
            <a:t>Je choisis le CLUB RÉSEAU</a:t>
          </a:r>
          <a:r>
            <a:rPr lang="fr-FR" sz="2400" b="1" baseline="0">
              <a:solidFill>
                <a:schemeClr val="bg1"/>
              </a:solidFill>
            </a:rPr>
            <a:t>, remplir ci-après :</a:t>
          </a:r>
          <a:endParaRPr lang="fr-FR" sz="24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0</xdr:col>
          <xdr:colOff>8010525</xdr:colOff>
          <xdr:row>73</xdr:row>
          <xdr:rowOff>285750</xdr:rowOff>
        </xdr:from>
        <xdr:to>
          <xdr:col>0</xdr:col>
          <xdr:colOff>8343900</xdr:colOff>
          <xdr:row>73</xdr:row>
          <xdr:rowOff>1085850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781050</xdr:colOff>
          <xdr:row>73</xdr:row>
          <xdr:rowOff>1219200</xdr:rowOff>
        </xdr:from>
        <xdr:to>
          <xdr:col>1</xdr:col>
          <xdr:colOff>1133475</xdr:colOff>
          <xdr:row>73</xdr:row>
          <xdr:rowOff>1924050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73</xdr:row>
          <xdr:rowOff>2047875</xdr:rowOff>
        </xdr:from>
        <xdr:to>
          <xdr:col>3</xdr:col>
          <xdr:colOff>504825</xdr:colOff>
          <xdr:row>73</xdr:row>
          <xdr:rowOff>2752725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91607</xdr:colOff>
      <xdr:row>19</xdr:row>
      <xdr:rowOff>1469583</xdr:rowOff>
    </xdr:from>
    <xdr:to>
      <xdr:col>0</xdr:col>
      <xdr:colOff>5581650</xdr:colOff>
      <xdr:row>19</xdr:row>
      <xdr:rowOff>2667000</xdr:rowOff>
    </xdr:to>
    <xdr:sp macro="" textlink="">
      <xdr:nvSpPr>
        <xdr:cNvPr id="9" name="ZoneTexte 8">
          <a:extLst>
            <a:ext uri="{FF2B5EF4-FFF2-40B4-BE49-F238E27FC236}">
              <a16:creationId xmlns:a16="http://schemas.microsoft.com/office/drawing/2014/main" id="{00000000-0008-0000-0000-000009000000}"/>
            </a:ext>
          </a:extLst>
        </xdr:cNvPr>
        <xdr:cNvSpPr txBox="1"/>
      </xdr:nvSpPr>
      <xdr:spPr>
        <a:xfrm>
          <a:off x="91607" y="17490633"/>
          <a:ext cx="5490043" cy="1197417"/>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2800" b="1" i="1" baseline="0">
              <a:solidFill>
                <a:srgbClr val="FF0000"/>
              </a:solidFill>
            </a:rPr>
            <a:t>puis </a:t>
          </a:r>
          <a:r>
            <a:rPr lang="fr-FR" sz="2800" b="1" i="1" u="sng" baseline="0">
              <a:solidFill>
                <a:srgbClr val="FF0000"/>
              </a:solidFill>
            </a:rPr>
            <a:t>recocher </a:t>
          </a:r>
          <a:r>
            <a:rPr lang="fr-FR" sz="2800" b="1" i="1" baseline="0">
              <a:solidFill>
                <a:srgbClr val="FF0000"/>
              </a:solidFill>
            </a:rPr>
            <a:t>pour indiquer vos classements et salle(s)</a:t>
          </a:r>
          <a:r>
            <a:rPr lang="fr-FR" sz="2800" b="1" i="1" baseline="0">
              <a:solidFill>
                <a:srgbClr val="FF0000"/>
              </a:solidFill>
              <a:latin typeface="Calibri" panose="020F0502020204030204" pitchFamily="34" charset="0"/>
              <a:cs typeface="Calibri" panose="020F0502020204030204" pitchFamily="34" charset="0"/>
            </a:rPr>
            <a:t>↓</a:t>
          </a:r>
          <a:endParaRPr lang="fr-FR" sz="2800" b="1" i="1">
            <a:solidFill>
              <a:srgbClr val="FF0000"/>
            </a:solidFill>
          </a:endParaRPr>
        </a:p>
      </xdr:txBody>
    </xdr:sp>
    <xdr:clientData/>
  </xdr:twoCellAnchor>
  <xdr:twoCellAnchor>
    <xdr:from>
      <xdr:col>0</xdr:col>
      <xdr:colOff>1238718</xdr:colOff>
      <xdr:row>21</xdr:row>
      <xdr:rowOff>273259</xdr:rowOff>
    </xdr:from>
    <xdr:to>
      <xdr:col>0</xdr:col>
      <xdr:colOff>2878012</xdr:colOff>
      <xdr:row>21</xdr:row>
      <xdr:rowOff>666342</xdr:rowOff>
    </xdr:to>
    <xdr:sp macro="" textlink="">
      <xdr:nvSpPr>
        <xdr:cNvPr id="6" name="ZoneTexte 5">
          <a:extLst>
            <a:ext uri="{FF2B5EF4-FFF2-40B4-BE49-F238E27FC236}">
              <a16:creationId xmlns:a16="http://schemas.microsoft.com/office/drawing/2014/main" id="{00000000-0008-0000-0000-000006000000}"/>
            </a:ext>
          </a:extLst>
        </xdr:cNvPr>
        <xdr:cNvSpPr txBox="1"/>
      </xdr:nvSpPr>
      <xdr:spPr>
        <a:xfrm>
          <a:off x="1238718" y="20398223"/>
          <a:ext cx="1639294" cy="393083"/>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2800" b="1" baseline="0"/>
            <a:t>2 étoiles</a:t>
          </a:r>
          <a:endParaRPr lang="fr-FR" sz="2800" b="1"/>
        </a:p>
      </xdr:txBody>
    </xdr:sp>
    <xdr:clientData/>
  </xdr:twoCellAnchor>
  <xdr:twoCellAnchor>
    <xdr:from>
      <xdr:col>0</xdr:col>
      <xdr:colOff>1235853</xdr:colOff>
      <xdr:row>22</xdr:row>
      <xdr:rowOff>281994</xdr:rowOff>
    </xdr:from>
    <xdr:to>
      <xdr:col>0</xdr:col>
      <xdr:colOff>2936705</xdr:colOff>
      <xdr:row>22</xdr:row>
      <xdr:rowOff>831456</xdr:rowOff>
    </xdr:to>
    <xdr:sp macro="" textlink="">
      <xdr:nvSpPr>
        <xdr:cNvPr id="7" name="ZoneTexte 6">
          <a:extLst>
            <a:ext uri="{FF2B5EF4-FFF2-40B4-BE49-F238E27FC236}">
              <a16:creationId xmlns:a16="http://schemas.microsoft.com/office/drawing/2014/main" id="{00000000-0008-0000-0000-000007000000}"/>
            </a:ext>
          </a:extLst>
        </xdr:cNvPr>
        <xdr:cNvSpPr txBox="1"/>
      </xdr:nvSpPr>
      <xdr:spPr>
        <a:xfrm>
          <a:off x="1235853" y="21672423"/>
          <a:ext cx="1700852" cy="549462"/>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2800" b="1" baseline="0"/>
            <a:t>3 étoiles</a:t>
          </a:r>
          <a:endParaRPr lang="fr-FR" sz="2800" b="1"/>
        </a:p>
      </xdr:txBody>
    </xdr:sp>
    <xdr:clientData/>
  </xdr:twoCellAnchor>
  <xdr:twoCellAnchor>
    <xdr:from>
      <xdr:col>0</xdr:col>
      <xdr:colOff>1277098</xdr:colOff>
      <xdr:row>24</xdr:row>
      <xdr:rowOff>543251</xdr:rowOff>
    </xdr:from>
    <xdr:to>
      <xdr:col>0</xdr:col>
      <xdr:colOff>6328051</xdr:colOff>
      <xdr:row>24</xdr:row>
      <xdr:rowOff>1736718</xdr:rowOff>
    </xdr:to>
    <xdr:sp macro="" textlink="">
      <xdr:nvSpPr>
        <xdr:cNvPr id="11" name="ZoneTexte 10">
          <a:extLst>
            <a:ext uri="{FF2B5EF4-FFF2-40B4-BE49-F238E27FC236}">
              <a16:creationId xmlns:a16="http://schemas.microsoft.com/office/drawing/2014/main" id="{00000000-0008-0000-0000-00000B000000}"/>
            </a:ext>
          </a:extLst>
        </xdr:cNvPr>
        <xdr:cNvSpPr txBox="1"/>
      </xdr:nvSpPr>
      <xdr:spPr>
        <a:xfrm>
          <a:off x="1277098" y="24422426"/>
          <a:ext cx="5050953" cy="1193467"/>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800" baseline="0"/>
            <a:t> </a:t>
          </a:r>
          <a:r>
            <a:rPr lang="fr-FR" sz="2400" b="1" baseline="0"/>
            <a:t>Cochez si un ou plusieurs de vos </a:t>
          </a:r>
        </a:p>
        <a:p>
          <a:r>
            <a:rPr lang="fr-FR" sz="2400" b="1" baseline="0"/>
            <a:t>hébergements disposent de salle(s)</a:t>
          </a:r>
          <a:endParaRPr lang="fr-FR" sz="2400" b="1"/>
        </a:p>
      </xdr:txBody>
    </xdr:sp>
    <xdr:clientData/>
  </xdr:twoCellAnchor>
  <xdr:twoCellAnchor>
    <xdr:from>
      <xdr:col>4</xdr:col>
      <xdr:colOff>372551</xdr:colOff>
      <xdr:row>40</xdr:row>
      <xdr:rowOff>265136</xdr:rowOff>
    </xdr:from>
    <xdr:to>
      <xdr:col>6</xdr:col>
      <xdr:colOff>1624408</xdr:colOff>
      <xdr:row>41</xdr:row>
      <xdr:rowOff>142875</xdr:rowOff>
    </xdr:to>
    <xdr:sp macro="" textlink="">
      <xdr:nvSpPr>
        <xdr:cNvPr id="21" name="ZoneTexte 20">
          <a:extLst>
            <a:ext uri="{FF2B5EF4-FFF2-40B4-BE49-F238E27FC236}">
              <a16:creationId xmlns:a16="http://schemas.microsoft.com/office/drawing/2014/main" id="{00000000-0008-0000-0000-000015000000}"/>
            </a:ext>
          </a:extLst>
        </xdr:cNvPr>
        <xdr:cNvSpPr txBox="1"/>
      </xdr:nvSpPr>
      <xdr:spPr>
        <a:xfrm>
          <a:off x="16660301" y="40355861"/>
          <a:ext cx="5338082" cy="420664"/>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2800" b="1"/>
            <a:t>Tourisme et handicap</a:t>
          </a:r>
        </a:p>
      </xdr:txBody>
    </xdr:sp>
    <xdr:clientData/>
  </xdr:twoCellAnchor>
  <xdr:twoCellAnchor>
    <xdr:from>
      <xdr:col>4</xdr:col>
      <xdr:colOff>346553</xdr:colOff>
      <xdr:row>46</xdr:row>
      <xdr:rowOff>400595</xdr:rowOff>
    </xdr:from>
    <xdr:to>
      <xdr:col>6</xdr:col>
      <xdr:colOff>1952197</xdr:colOff>
      <xdr:row>46</xdr:row>
      <xdr:rowOff>1004388</xdr:rowOff>
    </xdr:to>
    <xdr:sp macro="" textlink="">
      <xdr:nvSpPr>
        <xdr:cNvPr id="34" name="ZoneTexte 33">
          <a:extLst>
            <a:ext uri="{FF2B5EF4-FFF2-40B4-BE49-F238E27FC236}">
              <a16:creationId xmlns:a16="http://schemas.microsoft.com/office/drawing/2014/main" id="{00000000-0008-0000-0000-000022000000}"/>
            </a:ext>
          </a:extLst>
        </xdr:cNvPr>
        <xdr:cNvSpPr txBox="1"/>
      </xdr:nvSpPr>
      <xdr:spPr>
        <a:xfrm>
          <a:off x="16634303" y="43224995"/>
          <a:ext cx="5691869" cy="603793"/>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2800" b="1"/>
            <a:t>Tourisme</a:t>
          </a:r>
          <a:r>
            <a:rPr lang="fr-FR" sz="2800" b="1" baseline="0"/>
            <a:t> social (Unat, FUAJ)</a:t>
          </a:r>
          <a:endParaRPr lang="fr-FR" sz="2800" b="1"/>
        </a:p>
      </xdr:txBody>
    </xdr:sp>
    <xdr:clientData/>
  </xdr:twoCellAnchor>
  <xdr:twoCellAnchor>
    <xdr:from>
      <xdr:col>4</xdr:col>
      <xdr:colOff>339894</xdr:colOff>
      <xdr:row>45</xdr:row>
      <xdr:rowOff>339611</xdr:rowOff>
    </xdr:from>
    <xdr:to>
      <xdr:col>6</xdr:col>
      <xdr:colOff>1156323</xdr:colOff>
      <xdr:row>46</xdr:row>
      <xdr:rowOff>374745</xdr:rowOff>
    </xdr:to>
    <xdr:sp macro="" textlink="">
      <xdr:nvSpPr>
        <xdr:cNvPr id="32" name="ZoneTexte 31">
          <a:extLst>
            <a:ext uri="{FF2B5EF4-FFF2-40B4-BE49-F238E27FC236}">
              <a16:creationId xmlns:a16="http://schemas.microsoft.com/office/drawing/2014/main" id="{00000000-0008-0000-0000-000020000000}"/>
            </a:ext>
          </a:extLst>
        </xdr:cNvPr>
        <xdr:cNvSpPr txBox="1"/>
      </xdr:nvSpPr>
      <xdr:spPr>
        <a:xfrm>
          <a:off x="16627644" y="42725861"/>
          <a:ext cx="4902654" cy="473284"/>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2800" b="1"/>
            <a:t>NF</a:t>
          </a:r>
          <a:r>
            <a:rPr lang="fr-FR" sz="2800" b="1" baseline="0"/>
            <a:t> Environnement</a:t>
          </a:r>
          <a:endParaRPr lang="fr-FR" sz="2800" b="1"/>
        </a:p>
      </xdr:txBody>
    </xdr:sp>
    <xdr:clientData/>
  </xdr:twoCellAnchor>
  <xdr:twoCellAnchor>
    <xdr:from>
      <xdr:col>4</xdr:col>
      <xdr:colOff>364100</xdr:colOff>
      <xdr:row>44</xdr:row>
      <xdr:rowOff>239523</xdr:rowOff>
    </xdr:from>
    <xdr:to>
      <xdr:col>6</xdr:col>
      <xdr:colOff>1142146</xdr:colOff>
      <xdr:row>45</xdr:row>
      <xdr:rowOff>274659</xdr:rowOff>
    </xdr:to>
    <xdr:sp macro="" textlink="">
      <xdr:nvSpPr>
        <xdr:cNvPr id="28" name="ZoneTexte 27">
          <a:extLst>
            <a:ext uri="{FF2B5EF4-FFF2-40B4-BE49-F238E27FC236}">
              <a16:creationId xmlns:a16="http://schemas.microsoft.com/office/drawing/2014/main" id="{00000000-0008-0000-0000-00001C000000}"/>
            </a:ext>
          </a:extLst>
        </xdr:cNvPr>
        <xdr:cNvSpPr txBox="1"/>
      </xdr:nvSpPr>
      <xdr:spPr>
        <a:xfrm>
          <a:off x="16651850" y="42187623"/>
          <a:ext cx="4864271" cy="473286"/>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2800" b="1"/>
            <a:t>Accueil</a:t>
          </a:r>
          <a:r>
            <a:rPr lang="fr-FR" sz="2800" b="1" baseline="0"/>
            <a:t> vélo</a:t>
          </a:r>
          <a:endParaRPr lang="fr-FR" sz="2800" b="1"/>
        </a:p>
      </xdr:txBody>
    </xdr:sp>
    <xdr:clientData/>
  </xdr:twoCellAnchor>
  <xdr:twoCellAnchor>
    <xdr:from>
      <xdr:col>4</xdr:col>
      <xdr:colOff>352139</xdr:colOff>
      <xdr:row>43</xdr:row>
      <xdr:rowOff>168768</xdr:rowOff>
    </xdr:from>
    <xdr:to>
      <xdr:col>6</xdr:col>
      <xdr:colOff>471882</xdr:colOff>
      <xdr:row>44</xdr:row>
      <xdr:rowOff>326693</xdr:rowOff>
    </xdr:to>
    <xdr:sp macro="" textlink="">
      <xdr:nvSpPr>
        <xdr:cNvPr id="30" name="ZoneTexte 29">
          <a:extLst>
            <a:ext uri="{FF2B5EF4-FFF2-40B4-BE49-F238E27FC236}">
              <a16:creationId xmlns:a16="http://schemas.microsoft.com/office/drawing/2014/main" id="{00000000-0008-0000-0000-00001E000000}"/>
            </a:ext>
          </a:extLst>
        </xdr:cNvPr>
        <xdr:cNvSpPr txBox="1"/>
      </xdr:nvSpPr>
      <xdr:spPr>
        <a:xfrm>
          <a:off x="16639889" y="41678718"/>
          <a:ext cx="4205968" cy="596075"/>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2800" b="1"/>
            <a:t>Ecolabel</a:t>
          </a:r>
        </a:p>
      </xdr:txBody>
    </xdr:sp>
    <xdr:clientData/>
  </xdr:twoCellAnchor>
  <xdr:twoCellAnchor>
    <xdr:from>
      <xdr:col>4</xdr:col>
      <xdr:colOff>363026</xdr:colOff>
      <xdr:row>42</xdr:row>
      <xdr:rowOff>159060</xdr:rowOff>
    </xdr:from>
    <xdr:to>
      <xdr:col>6</xdr:col>
      <xdr:colOff>390240</xdr:colOff>
      <xdr:row>43</xdr:row>
      <xdr:rowOff>251061</xdr:rowOff>
    </xdr:to>
    <xdr:sp macro="" textlink="">
      <xdr:nvSpPr>
        <xdr:cNvPr id="26" name="ZoneTexte 25">
          <a:extLst>
            <a:ext uri="{FF2B5EF4-FFF2-40B4-BE49-F238E27FC236}">
              <a16:creationId xmlns:a16="http://schemas.microsoft.com/office/drawing/2014/main" id="{00000000-0008-0000-0000-00001A000000}"/>
            </a:ext>
          </a:extLst>
        </xdr:cNvPr>
        <xdr:cNvSpPr txBox="1"/>
      </xdr:nvSpPr>
      <xdr:spPr>
        <a:xfrm>
          <a:off x="16650776" y="41230860"/>
          <a:ext cx="4113439" cy="530151"/>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2800" b="1"/>
            <a:t>Clé</a:t>
          </a:r>
          <a:r>
            <a:rPr lang="fr-FR" sz="2800" b="1" baseline="0"/>
            <a:t> verte</a:t>
          </a:r>
          <a:endParaRPr lang="fr-FR" sz="2800" b="1"/>
        </a:p>
      </xdr:txBody>
    </xdr:sp>
    <xdr:clientData/>
  </xdr:twoCellAnchor>
  <xdr:twoCellAnchor editAs="oneCell">
    <xdr:from>
      <xdr:col>6</xdr:col>
      <xdr:colOff>1381127</xdr:colOff>
      <xdr:row>0</xdr:row>
      <xdr:rowOff>285750</xdr:rowOff>
    </xdr:from>
    <xdr:to>
      <xdr:col>8</xdr:col>
      <xdr:colOff>440627</xdr:colOff>
      <xdr:row>5</xdr:row>
      <xdr:rowOff>1329625</xdr:rowOff>
    </xdr:to>
    <xdr:pic>
      <xdr:nvPicPr>
        <xdr:cNvPr id="25" name="Image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542377" y="285750"/>
          <a:ext cx="3060000" cy="3123500"/>
        </a:xfrm>
        <a:prstGeom prst="rect">
          <a:avLst/>
        </a:prstGeom>
      </xdr:spPr>
    </xdr:pic>
    <xdr:clientData/>
  </xdr:twoCellAnchor>
  <xdr:twoCellAnchor>
    <xdr:from>
      <xdr:col>0</xdr:col>
      <xdr:colOff>76200</xdr:colOff>
      <xdr:row>18</xdr:row>
      <xdr:rowOff>533400</xdr:rowOff>
    </xdr:from>
    <xdr:to>
      <xdr:col>0</xdr:col>
      <xdr:colOff>5543550</xdr:colOff>
      <xdr:row>18</xdr:row>
      <xdr:rowOff>1752600</xdr:rowOff>
    </xdr:to>
    <xdr:sp macro="" textlink="">
      <xdr:nvSpPr>
        <xdr:cNvPr id="4" name="ZoneTexte 3">
          <a:extLst>
            <a:ext uri="{FF2B5EF4-FFF2-40B4-BE49-F238E27FC236}">
              <a16:creationId xmlns:a16="http://schemas.microsoft.com/office/drawing/2014/main" id="{00000000-0008-0000-0000-000004000000}"/>
            </a:ext>
          </a:extLst>
        </xdr:cNvPr>
        <xdr:cNvSpPr txBox="1"/>
      </xdr:nvSpPr>
      <xdr:spPr>
        <a:xfrm>
          <a:off x="76200" y="14363700"/>
          <a:ext cx="5467350" cy="12192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2800" b="1" i="1" u="sng" baseline="0">
              <a:solidFill>
                <a:srgbClr val="FF0000"/>
              </a:solidFill>
            </a:rPr>
            <a:t>à cocher </a:t>
          </a:r>
          <a:r>
            <a:rPr lang="fr-FR" sz="2800" b="1" i="1" u="none" baseline="0">
              <a:solidFill>
                <a:srgbClr val="FF0000"/>
              </a:solidFill>
            </a:rPr>
            <a:t>impérativement s</a:t>
          </a:r>
          <a:r>
            <a:rPr lang="fr-FR" sz="2800" b="1" i="1" baseline="0">
              <a:solidFill>
                <a:srgbClr val="FF0000"/>
              </a:solidFill>
            </a:rPr>
            <a:t>i vous êtes hébergeur</a:t>
          </a:r>
          <a:r>
            <a:rPr lang="fr-FR" sz="2800" b="1" i="1" baseline="0">
              <a:solidFill>
                <a:srgbClr val="FF0000"/>
              </a:solidFill>
              <a:effectLst/>
              <a:latin typeface="+mn-lt"/>
              <a:ea typeface="+mn-ea"/>
              <a:cs typeface="+mn-cs"/>
            </a:rPr>
            <a:t>↓</a:t>
          </a:r>
          <a:endParaRPr lang="fr-FR" sz="2800" b="1" i="1">
            <a:solidFill>
              <a:srgbClr val="FF0000"/>
            </a:solidFill>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E7352-537F-423B-A1E5-C958C5131C75}">
  <dimension ref="A4:AE361"/>
  <sheetViews>
    <sheetView tabSelected="1" topLeftCell="A9" zoomScale="50" zoomScaleNormal="50" workbookViewId="0">
      <selection activeCell="A19" sqref="A19"/>
    </sheetView>
  </sheetViews>
  <sheetFormatPr baseColWidth="10" defaultRowHeight="23.25"/>
  <cols>
    <col min="1" max="1" width="125.85546875" style="8" customWidth="1"/>
    <col min="2" max="2" width="23" style="10" customWidth="1"/>
    <col min="3" max="3" width="10.28515625" customWidth="1"/>
    <col min="4" max="4" width="85.140625" customWidth="1"/>
    <col min="5" max="5" width="54" customWidth="1"/>
    <col min="6" max="6" width="3.7109375" customWidth="1"/>
    <col min="7" max="7" width="54.5703125" style="15" customWidth="1"/>
    <col min="8" max="8" width="5.42578125" style="15" customWidth="1"/>
    <col min="9" max="9" width="28.7109375" style="15" customWidth="1"/>
    <col min="10" max="10" width="13.85546875" hidden="1" customWidth="1"/>
    <col min="11" max="11" width="11.28515625" hidden="1" customWidth="1"/>
    <col min="12" max="12" width="13" hidden="1" customWidth="1"/>
    <col min="13" max="13" width="16.140625" hidden="1" customWidth="1"/>
    <col min="14" max="14" width="23.28515625" hidden="1" customWidth="1"/>
    <col min="15" max="15" width="15.42578125" hidden="1" customWidth="1"/>
    <col min="16" max="16" width="51.140625" customWidth="1"/>
  </cols>
  <sheetData>
    <row r="4" spans="1:31" ht="45.75" customHeight="1"/>
    <row r="5" spans="1:31" ht="45.75" customHeight="1"/>
    <row r="6" spans="1:31" ht="130.5" customHeight="1">
      <c r="A6"/>
    </row>
    <row r="7" spans="1:31" ht="105" customHeight="1">
      <c r="A7" s="121" t="s">
        <v>13</v>
      </c>
      <c r="B7" s="122"/>
      <c r="C7" s="122"/>
      <c r="D7" s="122"/>
      <c r="E7" s="122"/>
      <c r="F7" s="122"/>
      <c r="G7" s="122"/>
      <c r="H7" s="122"/>
      <c r="I7" s="122"/>
    </row>
    <row r="8" spans="1:31" ht="67.5" customHeight="1">
      <c r="A8" s="53"/>
      <c r="B8" s="16"/>
    </row>
    <row r="9" spans="1:31" ht="113.25" customHeight="1">
      <c r="A9" s="112"/>
      <c r="B9" s="113"/>
      <c r="C9" s="113"/>
      <c r="D9" s="113"/>
      <c r="E9" s="113"/>
      <c r="F9" s="113"/>
      <c r="G9" s="113"/>
      <c r="H9" s="113"/>
      <c r="I9" s="114"/>
      <c r="J9" s="17"/>
    </row>
    <row r="10" spans="1:31" s="7" customFormat="1" ht="122.25" customHeight="1">
      <c r="A10" s="12"/>
      <c r="B10" s="60" t="s">
        <v>2</v>
      </c>
      <c r="C10" s="100" t="s">
        <v>7</v>
      </c>
      <c r="D10" s="100"/>
      <c r="E10" s="100"/>
      <c r="F10" s="44">
        <v>1</v>
      </c>
      <c r="G10" s="60" t="s">
        <v>18</v>
      </c>
      <c r="H10" s="45"/>
      <c r="I10" s="64" t="s">
        <v>21</v>
      </c>
    </row>
    <row r="11" spans="1:31" ht="51.95" customHeight="1">
      <c r="A11"/>
      <c r="B11" s="63">
        <v>150</v>
      </c>
      <c r="C11" s="123"/>
      <c r="D11" s="123"/>
      <c r="E11" s="123"/>
      <c r="F11" s="41">
        <v>2</v>
      </c>
      <c r="G11" s="20"/>
      <c r="H11" s="29"/>
      <c r="I11" s="40">
        <f>(G11)*B11</f>
        <v>0</v>
      </c>
      <c r="P11" s="5"/>
    </row>
    <row r="12" spans="1:31" ht="63" customHeight="1">
      <c r="A12" s="13"/>
      <c r="B12" s="23"/>
      <c r="C12" s="26"/>
      <c r="D12" s="26"/>
      <c r="E12" s="26"/>
      <c r="F12" s="42"/>
      <c r="G12" s="23"/>
      <c r="H12" s="23"/>
      <c r="I12" s="23"/>
    </row>
    <row r="13" spans="1:31" ht="33.75" customHeight="1">
      <c r="A13"/>
      <c r="B13" s="23"/>
      <c r="C13" s="26"/>
      <c r="D13" s="26"/>
      <c r="E13" s="99" t="s">
        <v>19</v>
      </c>
      <c r="F13" s="99"/>
      <c r="G13" s="99"/>
      <c r="H13" s="29"/>
      <c r="I13" s="65">
        <f>+I11</f>
        <v>0</v>
      </c>
    </row>
    <row r="14" spans="1:31" ht="33.75" customHeight="1">
      <c r="A14"/>
      <c r="E14" s="9"/>
      <c r="F14" s="9"/>
      <c r="G14" s="9"/>
      <c r="H14" s="11"/>
      <c r="I14" s="14"/>
    </row>
    <row r="15" spans="1:31" ht="3.75" customHeight="1">
      <c r="A15"/>
      <c r="G15" s="9"/>
      <c r="H15" s="11"/>
      <c r="I15" s="14"/>
    </row>
    <row r="16" spans="1:31" ht="90.75" customHeight="1">
      <c r="A16" s="124"/>
      <c r="B16" s="125"/>
      <c r="C16" s="125"/>
      <c r="D16" s="125"/>
      <c r="E16" s="125"/>
      <c r="F16" s="126"/>
      <c r="G16" s="125"/>
      <c r="H16" s="126"/>
      <c r="I16" s="125"/>
      <c r="AE16">
        <v>1</v>
      </c>
    </row>
    <row r="17" spans="1:15" ht="35.1" customHeight="1">
      <c r="A17" s="111" t="s">
        <v>23</v>
      </c>
      <c r="B17" s="100" t="s">
        <v>2</v>
      </c>
      <c r="C17" s="100" t="s">
        <v>5</v>
      </c>
      <c r="D17" s="100"/>
      <c r="E17" s="100"/>
      <c r="F17" s="43"/>
      <c r="G17" s="89"/>
      <c r="H17" s="101"/>
      <c r="I17" s="100" t="s">
        <v>21</v>
      </c>
    </row>
    <row r="18" spans="1:15" s="7" customFormat="1" ht="68.25" customHeight="1">
      <c r="A18" s="111"/>
      <c r="B18" s="100"/>
      <c r="C18" s="100"/>
      <c r="D18" s="100"/>
      <c r="E18" s="100"/>
      <c r="F18" s="44"/>
      <c r="G18" s="89"/>
      <c r="H18" s="101"/>
      <c r="I18" s="100"/>
    </row>
    <row r="19" spans="1:15" ht="171.75" customHeight="1">
      <c r="A19" s="61"/>
      <c r="B19" s="62"/>
      <c r="C19" s="98" t="s">
        <v>35</v>
      </c>
      <c r="D19" s="98"/>
      <c r="E19" s="20"/>
      <c r="F19" s="21" t="b">
        <v>0</v>
      </c>
      <c r="G19" s="22"/>
      <c r="H19" s="23"/>
      <c r="I19" s="40" t="str">
        <f>IF(I13&gt;0,0,IF(F19=TRUE,1*E19,""))</f>
        <v/>
      </c>
      <c r="J19" s="2" t="str">
        <f>IF(AND(F19=TRUE,E19=""),"ATTENTION, VOUS DEVEZ INDIQUER LE NOMBRE DE CHAMBRE","")</f>
        <v/>
      </c>
      <c r="K19" s="2"/>
      <c r="L19" s="2"/>
      <c r="O19">
        <f>COUNTA(I19:I31)</f>
        <v>12</v>
      </c>
    </row>
    <row r="20" spans="1:15" ht="230.25" customHeight="1">
      <c r="A20" s="18"/>
      <c r="B20" s="19"/>
      <c r="C20" s="94"/>
      <c r="D20" s="94"/>
      <c r="E20" s="94"/>
      <c r="F20" s="21"/>
      <c r="G20" s="57" t="s">
        <v>22</v>
      </c>
      <c r="H20" s="23"/>
      <c r="I20" s="24"/>
      <c r="J20" s="2"/>
      <c r="K20" s="2"/>
      <c r="L20" s="2"/>
    </row>
    <row r="21" spans="1:15" ht="99.95" customHeight="1">
      <c r="A21" s="18"/>
      <c r="B21" s="25">
        <v>150</v>
      </c>
      <c r="C21" s="96" t="s">
        <v>24</v>
      </c>
      <c r="D21" s="96"/>
      <c r="E21" s="96"/>
      <c r="F21" s="21" t="b">
        <v>0</v>
      </c>
      <c r="G21" s="20"/>
      <c r="H21" s="29"/>
      <c r="I21" s="40" t="str">
        <f>IF(I13&gt;0,0,IF(F21=TRUE,150*G21,""))</f>
        <v/>
      </c>
      <c r="J21" s="2" t="str">
        <f>IF(AND(F21=TRUE,G21=""),"ATTENTION, VOUS DEVEZ INDIQUER LA QUANTITE","")</f>
        <v/>
      </c>
      <c r="K21" s="2">
        <f>150</f>
        <v>150</v>
      </c>
      <c r="L21" s="2">
        <f>IF(G21&gt;0,I21,0)</f>
        <v>0</v>
      </c>
      <c r="M21" cm="1">
        <f t="array" ref="M21">_xlfn.UNIQUE(L21:L31)</f>
        <v>0</v>
      </c>
      <c r="N21">
        <f>_xlfn.IFNA(L21*M21,0)</f>
        <v>0</v>
      </c>
      <c r="O21">
        <f>MAX(L19:L31)</f>
        <v>0</v>
      </c>
    </row>
    <row r="22" spans="1:15" ht="99.95" customHeight="1">
      <c r="A22" s="18"/>
      <c r="B22" s="25">
        <v>250</v>
      </c>
      <c r="C22" s="96" t="s">
        <v>24</v>
      </c>
      <c r="D22" s="96"/>
      <c r="E22" s="96"/>
      <c r="F22" s="21" t="b">
        <v>0</v>
      </c>
      <c r="G22" s="20"/>
      <c r="H22" s="29"/>
      <c r="I22" s="40" t="str">
        <f>IF(I13&gt;0,0,IF(F22=TRUE,250*G22,""))</f>
        <v/>
      </c>
      <c r="J22" s="2" t="str">
        <f t="shared" ref="J22:J31" si="0">IF(AND(F22=TRUE,G22=""),"ATTENTION, VOUS DEVEZ INDIQUER LA QUANTITE","")</f>
        <v/>
      </c>
      <c r="K22" s="2">
        <v>250</v>
      </c>
      <c r="L22" s="2">
        <f t="shared" ref="L22:L31" si="1">IF(G22&gt;0,I22,0)</f>
        <v>0</v>
      </c>
      <c r="N22">
        <f>_xlfn.IFNA(L22*M22,0)</f>
        <v>0</v>
      </c>
      <c r="O22" s="1">
        <f>(I34-O21)/2+O21</f>
        <v>0</v>
      </c>
    </row>
    <row r="23" spans="1:15" ht="99.95" customHeight="1">
      <c r="A23" s="18"/>
      <c r="B23" s="25">
        <v>350</v>
      </c>
      <c r="C23" s="96" t="s">
        <v>24</v>
      </c>
      <c r="D23" s="96"/>
      <c r="E23" s="96"/>
      <c r="F23" s="21" t="b">
        <v>0</v>
      </c>
      <c r="G23" s="20"/>
      <c r="H23" s="29"/>
      <c r="I23" s="40" t="str">
        <f>IF(I13&gt;0,0,IF(F23=TRUE,350*G23,""))</f>
        <v/>
      </c>
      <c r="J23" s="2" t="str">
        <f t="shared" si="0"/>
        <v/>
      </c>
      <c r="K23" s="2">
        <v>350</v>
      </c>
      <c r="L23" s="2">
        <f t="shared" si="1"/>
        <v>0</v>
      </c>
      <c r="N23">
        <f t="shared" ref="N23:N31" si="2">_xlfn.IFNA(L23*M23,0)</f>
        <v>0</v>
      </c>
      <c r="O23" s="1">
        <f>(I34-O21)*90/100+O21</f>
        <v>0</v>
      </c>
    </row>
    <row r="24" spans="1:15" ht="99.95" customHeight="1">
      <c r="A24" s="18"/>
      <c r="B24" s="25">
        <v>450</v>
      </c>
      <c r="C24" s="96" t="s">
        <v>24</v>
      </c>
      <c r="D24" s="96"/>
      <c r="E24" s="96"/>
      <c r="F24" s="21" t="b">
        <v>0</v>
      </c>
      <c r="G24" s="20"/>
      <c r="H24" s="29"/>
      <c r="I24" s="40" t="str">
        <f>IF(I13&gt;0,0,IF(F24=TRUE,450*G24,""))</f>
        <v/>
      </c>
      <c r="J24" s="2" t="str">
        <f t="shared" si="0"/>
        <v/>
      </c>
      <c r="K24" s="2">
        <v>450</v>
      </c>
      <c r="L24" s="2">
        <f t="shared" si="1"/>
        <v>0</v>
      </c>
      <c r="N24">
        <f t="shared" si="2"/>
        <v>0</v>
      </c>
      <c r="O24" s="1">
        <f>(I34-O21)/2+O21</f>
        <v>0</v>
      </c>
    </row>
    <row r="25" spans="1:15" ht="147" customHeight="1">
      <c r="A25" s="18"/>
      <c r="B25" s="25">
        <v>100</v>
      </c>
      <c r="C25" s="96" t="s">
        <v>24</v>
      </c>
      <c r="D25" s="96"/>
      <c r="E25" s="96"/>
      <c r="F25" s="21" t="b">
        <v>0</v>
      </c>
      <c r="G25" s="20"/>
      <c r="H25" s="29"/>
      <c r="I25" s="40" t="str">
        <f>IF(I16&gt;0,0,IF(F25=TRUE,100*G25,""))</f>
        <v/>
      </c>
      <c r="J25" s="2" t="str">
        <f t="shared" si="0"/>
        <v/>
      </c>
      <c r="K25" s="2">
        <v>100</v>
      </c>
      <c r="L25" s="2">
        <f t="shared" si="1"/>
        <v>0</v>
      </c>
      <c r="N25">
        <f t="shared" si="2"/>
        <v>0</v>
      </c>
      <c r="O25" s="1"/>
    </row>
    <row r="26" spans="1:15" ht="99.95" customHeight="1">
      <c r="A26" s="18"/>
      <c r="B26" s="25">
        <v>250</v>
      </c>
      <c r="C26" s="96" t="s">
        <v>24</v>
      </c>
      <c r="D26" s="96"/>
      <c r="E26" s="96"/>
      <c r="F26" s="21" t="b">
        <v>0</v>
      </c>
      <c r="G26" s="20"/>
      <c r="H26" s="29"/>
      <c r="I26" s="40" t="str">
        <f>IF(I13&gt;0,0,IF(F26=TRUE,250*G26,""))</f>
        <v/>
      </c>
      <c r="J26" s="2" t="str">
        <f t="shared" si="0"/>
        <v/>
      </c>
      <c r="K26" s="2">
        <v>250</v>
      </c>
      <c r="L26" s="2">
        <f t="shared" si="1"/>
        <v>0</v>
      </c>
      <c r="N26">
        <f t="shared" si="2"/>
        <v>0</v>
      </c>
      <c r="O26" s="1"/>
    </row>
    <row r="27" spans="1:15" ht="99.95" customHeight="1">
      <c r="A27" s="18"/>
      <c r="B27" s="25">
        <v>350</v>
      </c>
      <c r="C27" s="96" t="s">
        <v>24</v>
      </c>
      <c r="D27" s="96"/>
      <c r="E27" s="96"/>
      <c r="F27" s="21" t="b">
        <v>0</v>
      </c>
      <c r="G27" s="20"/>
      <c r="H27" s="29"/>
      <c r="I27" s="40" t="str">
        <f>IF(I13&gt;0,0,IF(F27=TRUE,350*G27,""))</f>
        <v/>
      </c>
      <c r="J27" s="2" t="str">
        <f t="shared" si="0"/>
        <v/>
      </c>
      <c r="K27" s="2">
        <v>350</v>
      </c>
      <c r="L27" s="2">
        <f t="shared" si="1"/>
        <v>0</v>
      </c>
      <c r="N27">
        <f t="shared" si="2"/>
        <v>0</v>
      </c>
      <c r="O27" s="1"/>
    </row>
    <row r="28" spans="1:15" ht="99.95" customHeight="1">
      <c r="A28" s="18"/>
      <c r="B28" s="25">
        <v>500</v>
      </c>
      <c r="C28" s="96" t="s">
        <v>24</v>
      </c>
      <c r="D28" s="96"/>
      <c r="E28" s="96"/>
      <c r="F28" s="21" t="b">
        <v>0</v>
      </c>
      <c r="G28" s="20"/>
      <c r="H28" s="29"/>
      <c r="I28" s="40" t="str">
        <f>IF(I13&gt;0,0,IF(F28=TRUE,500*G28,""))</f>
        <v/>
      </c>
      <c r="J28" s="2" t="str">
        <f t="shared" si="0"/>
        <v/>
      </c>
      <c r="K28" s="2">
        <v>500</v>
      </c>
      <c r="L28" s="2">
        <f t="shared" si="1"/>
        <v>0</v>
      </c>
      <c r="N28">
        <f t="shared" si="2"/>
        <v>0</v>
      </c>
    </row>
    <row r="29" spans="1:15" ht="129.75" customHeight="1">
      <c r="A29" s="18"/>
      <c r="B29" s="25">
        <v>200</v>
      </c>
      <c r="C29" s="96" t="s">
        <v>24</v>
      </c>
      <c r="D29" s="96"/>
      <c r="E29" s="96"/>
      <c r="F29" s="21" t="b">
        <v>0</v>
      </c>
      <c r="G29" s="20"/>
      <c r="H29" s="29"/>
      <c r="I29" s="40" t="str">
        <f>IF(I13&gt;0,0,IF(F29=TRUE,200*G29,""))</f>
        <v/>
      </c>
      <c r="J29" s="2" t="str">
        <f t="shared" si="0"/>
        <v/>
      </c>
      <c r="K29" s="2">
        <v>200</v>
      </c>
      <c r="L29" s="2">
        <f t="shared" si="1"/>
        <v>0</v>
      </c>
      <c r="N29">
        <f t="shared" si="2"/>
        <v>0</v>
      </c>
    </row>
    <row r="30" spans="1:15" ht="99.95" customHeight="1">
      <c r="A30" s="18"/>
      <c r="B30" s="25">
        <v>300</v>
      </c>
      <c r="C30" s="96" t="s">
        <v>24</v>
      </c>
      <c r="D30" s="96"/>
      <c r="E30" s="96"/>
      <c r="F30" s="21" t="b">
        <v>0</v>
      </c>
      <c r="G30" s="20"/>
      <c r="H30" s="29"/>
      <c r="I30" s="40" t="str">
        <f>IF(I13&gt;0,0,IF(F30=TRUE,300*G30,""))</f>
        <v/>
      </c>
      <c r="J30" s="2" t="str">
        <f t="shared" si="0"/>
        <v/>
      </c>
      <c r="K30" s="2">
        <v>300</v>
      </c>
      <c r="L30" s="2">
        <f t="shared" si="1"/>
        <v>0</v>
      </c>
      <c r="N30">
        <f t="shared" si="2"/>
        <v>0</v>
      </c>
    </row>
    <row r="31" spans="1:15" ht="99.95" customHeight="1">
      <c r="A31" s="18"/>
      <c r="B31" s="25">
        <v>400</v>
      </c>
      <c r="C31" s="96" t="s">
        <v>24</v>
      </c>
      <c r="D31" s="96"/>
      <c r="E31" s="96"/>
      <c r="F31" s="21" t="b">
        <v>0</v>
      </c>
      <c r="G31" s="20"/>
      <c r="H31" s="29"/>
      <c r="I31" s="40" t="str">
        <f>IF(I13&gt;0,0,IF(F31=TRUE,400*G31,""))</f>
        <v/>
      </c>
      <c r="J31" s="2" t="str">
        <f t="shared" si="0"/>
        <v/>
      </c>
      <c r="K31" s="2">
        <v>400</v>
      </c>
      <c r="L31" s="2">
        <f t="shared" si="1"/>
        <v>0</v>
      </c>
      <c r="N31">
        <f t="shared" si="2"/>
        <v>0</v>
      </c>
    </row>
    <row r="32" spans="1:15" ht="69.95" customHeight="1">
      <c r="A32" s="26"/>
      <c r="B32" s="26"/>
      <c r="C32" s="27"/>
      <c r="D32" s="28"/>
      <c r="E32" s="28"/>
      <c r="F32" s="28"/>
      <c r="G32" s="21"/>
      <c r="H32" s="23"/>
      <c r="I32" s="2"/>
      <c r="J32" s="2"/>
      <c r="K32" s="2"/>
    </row>
    <row r="33" spans="1:16" ht="49.5" customHeight="1">
      <c r="A33" s="26"/>
      <c r="B33" s="23"/>
      <c r="C33" s="26"/>
      <c r="D33" s="26"/>
      <c r="E33" s="26"/>
      <c r="F33" s="26"/>
      <c r="G33" s="23"/>
      <c r="H33" s="23"/>
      <c r="I33" s="23"/>
    </row>
    <row r="34" spans="1:16" ht="36">
      <c r="A34" s="26"/>
      <c r="B34" s="23"/>
      <c r="C34" s="26"/>
      <c r="D34" s="26"/>
      <c r="E34" s="97" t="s">
        <v>20</v>
      </c>
      <c r="F34" s="97"/>
      <c r="G34" s="97"/>
      <c r="H34" s="45"/>
      <c r="I34" s="66">
        <f>SUM(I19:I31)</f>
        <v>0</v>
      </c>
      <c r="N34">
        <f>SUM(I21:I24,I26:I31)/2</f>
        <v>0</v>
      </c>
    </row>
    <row r="35" spans="1:16" ht="14.25" customHeight="1">
      <c r="A35" s="26"/>
      <c r="B35" s="23"/>
      <c r="C35" s="26"/>
      <c r="D35" s="26"/>
      <c r="E35" s="46"/>
      <c r="F35" s="46"/>
      <c r="G35" s="47"/>
      <c r="H35" s="43"/>
      <c r="I35" s="48"/>
      <c r="L35">
        <f>MIN(I21:I24,I26:I31)</f>
        <v>0</v>
      </c>
    </row>
    <row r="36" spans="1:16" ht="36">
      <c r="A36" s="26"/>
      <c r="B36" s="23"/>
      <c r="C36" s="26"/>
      <c r="D36" s="26"/>
      <c r="E36" s="90" t="s">
        <v>31</v>
      </c>
      <c r="F36" s="90"/>
      <c r="G36" s="90"/>
      <c r="H36" s="45"/>
      <c r="I36" s="45"/>
    </row>
    <row r="37" spans="1:16" s="3" customFormat="1" ht="17.25" customHeight="1">
      <c r="A37" s="30"/>
      <c r="B37" s="29"/>
      <c r="C37" s="31"/>
      <c r="D37" s="31"/>
      <c r="E37" s="95"/>
      <c r="F37" s="95"/>
      <c r="G37" s="95"/>
      <c r="H37" s="29"/>
      <c r="I37" s="29"/>
      <c r="P37" s="4"/>
    </row>
    <row r="38" spans="1:16" ht="102.75" customHeight="1">
      <c r="A38" s="30"/>
      <c r="B38" s="23"/>
      <c r="C38" s="26"/>
      <c r="D38" s="26"/>
      <c r="E38" s="91" t="s">
        <v>4</v>
      </c>
      <c r="F38" s="92"/>
      <c r="G38" s="92"/>
      <c r="H38" s="23"/>
      <c r="I38" s="40">
        <f>-(SUM(L21:L24,L26:L31)-(MAX(M21:M36)))/2</f>
        <v>0</v>
      </c>
      <c r="M38" s="1"/>
    </row>
    <row r="39" spans="1:16" ht="15.75" customHeight="1">
      <c r="A39" s="30"/>
      <c r="B39" s="23"/>
      <c r="C39" s="26"/>
      <c r="D39" s="26"/>
      <c r="E39" s="93"/>
      <c r="F39" s="93"/>
      <c r="G39" s="93"/>
      <c r="H39" s="23"/>
      <c r="I39" s="29"/>
    </row>
    <row r="40" spans="1:16" s="3" customFormat="1" ht="159.75" customHeight="1">
      <c r="A40" s="30"/>
      <c r="B40" s="29"/>
      <c r="C40" s="31"/>
      <c r="D40" s="31"/>
      <c r="E40" s="102" t="s">
        <v>25</v>
      </c>
      <c r="F40" s="102"/>
      <c r="G40" s="102"/>
      <c r="H40" s="29"/>
      <c r="I40" s="29"/>
    </row>
    <row r="41" spans="1:16" ht="42.75" customHeight="1">
      <c r="A41" s="30"/>
      <c r="B41" s="23"/>
      <c r="C41" s="26"/>
      <c r="D41" s="26"/>
      <c r="E41" s="32"/>
      <c r="F41" s="33"/>
      <c r="G41" s="34"/>
      <c r="H41" s="35" t="b">
        <v>0</v>
      </c>
      <c r="I41" s="106">
        <f>IF(O48&gt;0,-MIN(I21:I24,I26:I31)*0.1,0)</f>
        <v>0</v>
      </c>
      <c r="O41">
        <f>IF(H41=TRUE,1,0)</f>
        <v>0</v>
      </c>
    </row>
    <row r="42" spans="1:16" ht="35.1" customHeight="1">
      <c r="A42" s="30"/>
      <c r="B42" s="23"/>
      <c r="C42" s="26"/>
      <c r="D42" s="26"/>
      <c r="E42" s="32"/>
      <c r="F42" s="33"/>
      <c r="G42" s="34"/>
      <c r="H42" s="35" t="b">
        <v>0</v>
      </c>
      <c r="I42" s="106"/>
      <c r="O42">
        <f t="shared" ref="O42:O47" si="3">IF(H42=TRUE,1,0)</f>
        <v>0</v>
      </c>
    </row>
    <row r="43" spans="1:16" ht="35.1" customHeight="1">
      <c r="A43" s="30"/>
      <c r="B43" s="23"/>
      <c r="C43" s="26"/>
      <c r="D43" s="26"/>
      <c r="E43" s="32"/>
      <c r="F43" s="33"/>
      <c r="G43" s="34"/>
      <c r="H43" s="35" t="b">
        <v>0</v>
      </c>
      <c r="I43" s="106"/>
      <c r="O43">
        <f t="shared" si="3"/>
        <v>0</v>
      </c>
    </row>
    <row r="44" spans="1:16" ht="35.1" customHeight="1">
      <c r="A44" s="30"/>
      <c r="B44" s="23"/>
      <c r="C44" s="26"/>
      <c r="D44" s="26"/>
      <c r="E44" s="32"/>
      <c r="F44" s="33"/>
      <c r="G44" s="34"/>
      <c r="H44" s="35" t="b">
        <v>0</v>
      </c>
      <c r="I44" s="106"/>
      <c r="O44">
        <f t="shared" si="3"/>
        <v>0</v>
      </c>
    </row>
    <row r="45" spans="1:16" ht="35.1" customHeight="1">
      <c r="A45" s="30"/>
      <c r="B45" s="23"/>
      <c r="C45" s="26"/>
      <c r="D45" s="26"/>
      <c r="E45" s="32"/>
      <c r="F45" s="33"/>
      <c r="G45" s="34"/>
      <c r="H45" s="35" t="b">
        <v>0</v>
      </c>
      <c r="I45" s="106"/>
      <c r="O45">
        <f t="shared" si="3"/>
        <v>0</v>
      </c>
    </row>
    <row r="46" spans="1:16" ht="34.5" customHeight="1">
      <c r="A46" s="30"/>
      <c r="B46" s="23"/>
      <c r="C46" s="26"/>
      <c r="D46" s="26"/>
      <c r="E46" s="32"/>
      <c r="F46" s="33"/>
      <c r="G46" s="34"/>
      <c r="H46" s="35" t="b">
        <v>0</v>
      </c>
      <c r="I46" s="106"/>
      <c r="O46">
        <f t="shared" si="3"/>
        <v>0</v>
      </c>
    </row>
    <row r="47" spans="1:16" ht="88.5" customHeight="1">
      <c r="A47" s="26"/>
      <c r="B47" s="23"/>
      <c r="C47" s="26"/>
      <c r="D47" s="26"/>
      <c r="E47" s="36"/>
      <c r="F47" s="37"/>
      <c r="G47" s="38"/>
      <c r="H47" s="35" t="b">
        <v>0</v>
      </c>
      <c r="I47" s="106"/>
      <c r="O47">
        <f t="shared" si="3"/>
        <v>0</v>
      </c>
    </row>
    <row r="48" spans="1:16" ht="88.5" customHeight="1">
      <c r="A48" s="26"/>
      <c r="B48" s="23"/>
      <c r="C48" s="26"/>
      <c r="D48" s="26"/>
      <c r="E48" s="26"/>
      <c r="F48" s="26"/>
      <c r="G48" s="23"/>
      <c r="H48" s="23"/>
      <c r="I48" s="23"/>
      <c r="O48">
        <f>SUM(O41:O47)</f>
        <v>0</v>
      </c>
    </row>
    <row r="49" spans="1:9" ht="36">
      <c r="A49" s="26"/>
      <c r="B49" s="23"/>
      <c r="C49" s="26"/>
      <c r="D49" s="26"/>
      <c r="E49" s="69" t="s">
        <v>0</v>
      </c>
      <c r="F49" s="69"/>
      <c r="G49" s="69"/>
      <c r="H49" s="45"/>
      <c r="I49" s="67">
        <f>(I13+I34+I38+I41)</f>
        <v>0</v>
      </c>
    </row>
    <row r="50" spans="1:9" ht="36">
      <c r="A50" s="26"/>
      <c r="B50" s="23"/>
      <c r="C50" s="26"/>
      <c r="D50" s="26"/>
      <c r="E50" s="69" t="s">
        <v>26</v>
      </c>
      <c r="F50" s="69"/>
      <c r="G50" s="69"/>
      <c r="H50" s="45"/>
      <c r="I50" s="67">
        <f>I49*30/100</f>
        <v>0</v>
      </c>
    </row>
    <row r="51" spans="1:9" ht="36">
      <c r="A51" s="26"/>
      <c r="B51" s="23"/>
      <c r="C51" s="26"/>
      <c r="D51" s="26"/>
      <c r="E51" s="69" t="s">
        <v>0</v>
      </c>
      <c r="F51" s="69"/>
      <c r="G51" s="69"/>
      <c r="H51" s="45"/>
      <c r="I51" s="67">
        <f>I49+I50</f>
        <v>0</v>
      </c>
    </row>
    <row r="52" spans="1:9" ht="36">
      <c r="A52" s="26"/>
      <c r="B52" s="23"/>
      <c r="C52" s="26"/>
      <c r="D52" s="26"/>
      <c r="E52" s="69" t="s">
        <v>1</v>
      </c>
      <c r="F52" s="69"/>
      <c r="G52" s="69"/>
      <c r="H52" s="45"/>
      <c r="I52" s="67">
        <f>I51*20/100</f>
        <v>0</v>
      </c>
    </row>
    <row r="53" spans="1:9" ht="12" customHeight="1">
      <c r="A53" s="26"/>
      <c r="B53" s="23"/>
      <c r="C53" s="26"/>
      <c r="D53" s="26"/>
      <c r="E53" s="46"/>
      <c r="F53" s="46"/>
      <c r="G53" s="43"/>
      <c r="H53" s="43"/>
      <c r="I53" s="43"/>
    </row>
    <row r="54" spans="1:9" ht="36">
      <c r="A54" s="39"/>
      <c r="B54" s="39"/>
      <c r="C54" s="39"/>
      <c r="D54" s="39"/>
      <c r="E54" s="69" t="s">
        <v>32</v>
      </c>
      <c r="F54" s="69"/>
      <c r="G54" s="69"/>
      <c r="H54" s="45"/>
      <c r="I54" s="67">
        <f>I51+I52</f>
        <v>0</v>
      </c>
    </row>
    <row r="55" spans="1:9" ht="93.75" customHeight="1">
      <c r="A55" s="39"/>
      <c r="B55" s="39"/>
      <c r="C55" s="39"/>
      <c r="D55" s="39"/>
      <c r="E55" s="50"/>
      <c r="F55" s="50"/>
      <c r="G55" s="50"/>
      <c r="H55" s="29"/>
      <c r="I55" s="51"/>
    </row>
    <row r="56" spans="1:9">
      <c r="A56"/>
    </row>
    <row r="57" spans="1:9" ht="80.25" customHeight="1">
      <c r="A57" s="52"/>
      <c r="B57" s="49"/>
      <c r="C57" s="49"/>
      <c r="D57" s="49"/>
      <c r="E57" s="49"/>
      <c r="F57" s="49"/>
      <c r="G57" s="49"/>
      <c r="H57" s="49"/>
      <c r="I57" s="49"/>
    </row>
    <row r="58" spans="1:9" ht="114.75" customHeight="1">
      <c r="A58" s="107" t="s">
        <v>8</v>
      </c>
      <c r="B58" s="108"/>
      <c r="C58" s="108"/>
      <c r="D58" s="108"/>
      <c r="E58" s="108"/>
      <c r="F58" s="108"/>
      <c r="G58" s="108"/>
      <c r="H58" s="108"/>
      <c r="I58" s="108"/>
    </row>
    <row r="59" spans="1:9" ht="33.75" customHeight="1">
      <c r="A59" s="119"/>
      <c r="B59" s="119"/>
      <c r="C59" s="119"/>
      <c r="D59" s="119"/>
      <c r="E59" s="119"/>
      <c r="F59" s="119"/>
      <c r="G59" s="119"/>
      <c r="H59" s="119"/>
      <c r="I59" s="120"/>
    </row>
    <row r="60" spans="1:9" ht="114.75" customHeight="1">
      <c r="A60" s="116" t="s">
        <v>27</v>
      </c>
      <c r="B60" s="117"/>
      <c r="C60" s="117"/>
      <c r="D60" s="117"/>
      <c r="E60" s="117"/>
      <c r="F60" s="117"/>
      <c r="G60" s="117"/>
      <c r="H60" s="117"/>
      <c r="I60" s="118"/>
    </row>
    <row r="61" spans="1:9" ht="39" customHeight="1">
      <c r="A61" s="68" t="s">
        <v>6</v>
      </c>
      <c r="B61" s="68"/>
      <c r="C61" s="68"/>
      <c r="D61" s="109" t="s">
        <v>28</v>
      </c>
      <c r="E61" s="109"/>
      <c r="F61" s="109"/>
      <c r="G61" s="109"/>
      <c r="H61" s="109"/>
      <c r="I61" s="109"/>
    </row>
    <row r="62" spans="1:9" ht="197.25" customHeight="1">
      <c r="A62" s="85"/>
      <c r="B62" s="85"/>
      <c r="C62" s="85"/>
      <c r="D62" s="110"/>
      <c r="E62" s="110"/>
      <c r="F62" s="110"/>
      <c r="G62" s="110"/>
      <c r="H62" s="110"/>
      <c r="I62" s="110"/>
    </row>
    <row r="63" spans="1:9" ht="45" customHeight="1">
      <c r="A63" s="68" t="s">
        <v>16</v>
      </c>
      <c r="B63" s="68"/>
      <c r="C63" s="68"/>
      <c r="D63" s="68" t="s">
        <v>9</v>
      </c>
      <c r="E63" s="68"/>
      <c r="F63" s="68"/>
      <c r="G63" s="68"/>
      <c r="H63" s="68"/>
      <c r="I63" s="68"/>
    </row>
    <row r="64" spans="1:9" ht="409.6" customHeight="1">
      <c r="A64" s="85"/>
      <c r="B64" s="85"/>
      <c r="C64" s="85"/>
      <c r="D64" s="71"/>
      <c r="E64" s="71"/>
      <c r="F64" s="71"/>
      <c r="G64" s="71"/>
      <c r="H64" s="71"/>
      <c r="I64" s="72"/>
    </row>
    <row r="65" spans="1:9" ht="51" customHeight="1">
      <c r="A65" s="68" t="s">
        <v>17</v>
      </c>
      <c r="B65" s="68"/>
      <c r="C65" s="68"/>
      <c r="D65" s="73"/>
      <c r="E65" s="73"/>
      <c r="F65" s="73"/>
      <c r="G65" s="73"/>
      <c r="H65" s="73"/>
      <c r="I65" s="74"/>
    </row>
    <row r="66" spans="1:9" ht="138.75" customHeight="1">
      <c r="A66" s="85"/>
      <c r="B66" s="85"/>
      <c r="C66" s="85"/>
      <c r="D66" s="73"/>
      <c r="E66" s="73"/>
      <c r="F66" s="73"/>
      <c r="G66" s="73"/>
      <c r="H66" s="73"/>
      <c r="I66" s="74"/>
    </row>
    <row r="67" spans="1:9" ht="42" customHeight="1">
      <c r="A67" s="68" t="s">
        <v>10</v>
      </c>
      <c r="B67" s="68"/>
      <c r="C67" s="68"/>
      <c r="D67" s="73"/>
      <c r="E67" s="73"/>
      <c r="F67" s="73"/>
      <c r="G67" s="73"/>
      <c r="H67" s="73"/>
      <c r="I67" s="74"/>
    </row>
    <row r="68" spans="1:9" ht="166.5" customHeight="1">
      <c r="A68" s="86"/>
      <c r="B68" s="87"/>
      <c r="C68" s="88"/>
      <c r="D68" s="73"/>
      <c r="E68" s="73"/>
      <c r="F68" s="73"/>
      <c r="G68" s="73"/>
      <c r="H68" s="73"/>
      <c r="I68" s="74"/>
    </row>
    <row r="69" spans="1:9" ht="40.5" customHeight="1">
      <c r="A69" s="68" t="s">
        <v>11</v>
      </c>
      <c r="B69" s="68"/>
      <c r="C69" s="68"/>
      <c r="D69" s="73"/>
      <c r="E69" s="73"/>
      <c r="F69" s="73"/>
      <c r="G69" s="73"/>
      <c r="H69" s="73"/>
      <c r="I69" s="74"/>
    </row>
    <row r="70" spans="1:9" ht="181.5" customHeight="1">
      <c r="A70" s="75"/>
      <c r="B70" s="75"/>
      <c r="C70" s="75"/>
      <c r="D70" s="73"/>
      <c r="E70" s="73"/>
      <c r="F70" s="73"/>
      <c r="G70" s="73"/>
      <c r="H70" s="73"/>
      <c r="I70" s="74"/>
    </row>
    <row r="71" spans="1:9" ht="45" customHeight="1">
      <c r="A71" s="68" t="s">
        <v>12</v>
      </c>
      <c r="B71" s="68"/>
      <c r="C71" s="68"/>
      <c r="D71" s="73"/>
      <c r="E71" s="73"/>
      <c r="F71" s="73"/>
      <c r="G71" s="73"/>
      <c r="H71" s="73"/>
      <c r="I71" s="74"/>
    </row>
    <row r="72" spans="1:9" ht="129" customHeight="1">
      <c r="A72" s="75"/>
      <c r="B72" s="75"/>
      <c r="C72" s="75"/>
      <c r="D72" s="73"/>
      <c r="E72" s="73"/>
      <c r="F72" s="73"/>
      <c r="G72" s="73"/>
      <c r="H72" s="73"/>
      <c r="I72" s="74"/>
    </row>
    <row r="73" spans="1:9" ht="97.5" customHeight="1">
      <c r="A73" s="76" t="s">
        <v>29</v>
      </c>
      <c r="B73" s="77"/>
      <c r="C73" s="77"/>
      <c r="D73" s="77"/>
      <c r="E73" s="77"/>
      <c r="F73" s="77"/>
      <c r="G73" s="77"/>
      <c r="H73" s="77"/>
      <c r="I73" s="78"/>
    </row>
    <row r="74" spans="1:9" ht="353.25" customHeight="1">
      <c r="A74" s="79" t="s">
        <v>34</v>
      </c>
      <c r="B74" s="80"/>
      <c r="C74" s="80"/>
      <c r="D74" s="80"/>
      <c r="E74" s="80"/>
      <c r="F74" s="80"/>
      <c r="G74" s="80"/>
      <c r="H74" s="80"/>
      <c r="I74" s="81"/>
    </row>
    <row r="75" spans="1:9" ht="42.75" customHeight="1">
      <c r="A75" s="82" t="s">
        <v>15</v>
      </c>
      <c r="B75" s="83"/>
      <c r="C75" s="83"/>
      <c r="D75" s="83"/>
      <c r="E75" s="83"/>
      <c r="F75" s="83"/>
      <c r="G75" s="83"/>
      <c r="H75" s="83"/>
      <c r="I75" s="84"/>
    </row>
    <row r="76" spans="1:9" ht="46.5" hidden="1" customHeight="1">
      <c r="A76" s="70" t="s">
        <v>30</v>
      </c>
      <c r="B76" s="70"/>
      <c r="C76" s="70"/>
      <c r="D76" s="70"/>
      <c r="E76" s="70"/>
      <c r="F76" s="70"/>
      <c r="G76" s="70"/>
      <c r="H76" s="70"/>
      <c r="I76" s="70"/>
    </row>
    <row r="77" spans="1:9" ht="15">
      <c r="A77" s="70"/>
      <c r="B77" s="70"/>
      <c r="C77" s="70"/>
      <c r="D77" s="70"/>
      <c r="E77" s="70"/>
      <c r="F77" s="70"/>
      <c r="G77" s="70"/>
      <c r="H77" s="70"/>
      <c r="I77" s="70"/>
    </row>
    <row r="78" spans="1:9" ht="15">
      <c r="A78" s="70"/>
      <c r="B78" s="70"/>
      <c r="C78" s="70"/>
      <c r="D78" s="70"/>
      <c r="E78" s="70"/>
      <c r="F78" s="70"/>
      <c r="G78" s="70"/>
      <c r="H78" s="70"/>
      <c r="I78" s="70"/>
    </row>
    <row r="79" spans="1:9" ht="15">
      <c r="A79" s="70"/>
      <c r="B79" s="70"/>
      <c r="C79" s="70"/>
      <c r="D79" s="70"/>
      <c r="E79" s="70"/>
      <c r="F79" s="70"/>
      <c r="G79" s="70"/>
      <c r="H79" s="70"/>
      <c r="I79" s="70"/>
    </row>
    <row r="80" spans="1:9" ht="15">
      <c r="A80" s="70"/>
      <c r="B80" s="70"/>
      <c r="C80" s="70"/>
      <c r="D80" s="70"/>
      <c r="E80" s="70"/>
      <c r="F80" s="70"/>
      <c r="G80" s="70"/>
      <c r="H80" s="70"/>
      <c r="I80" s="70"/>
    </row>
    <row r="81" spans="1:9" ht="164.25" customHeight="1">
      <c r="A81" s="70"/>
      <c r="B81" s="70"/>
      <c r="C81" s="70"/>
      <c r="D81" s="70"/>
      <c r="E81" s="70"/>
      <c r="F81" s="70"/>
      <c r="G81" s="70"/>
      <c r="H81" s="70"/>
      <c r="I81" s="70"/>
    </row>
    <row r="82" spans="1:9" ht="51" customHeight="1">
      <c r="A82" s="58"/>
      <c r="B82" s="58"/>
      <c r="C82" s="58"/>
      <c r="D82" s="58"/>
      <c r="E82" s="58"/>
      <c r="F82" s="58"/>
      <c r="G82" s="58"/>
      <c r="H82" s="58"/>
      <c r="I82" s="58"/>
    </row>
    <row r="83" spans="1:9" ht="108.75" customHeight="1">
      <c r="A83" s="103" t="s">
        <v>33</v>
      </c>
      <c r="B83" s="104"/>
      <c r="C83" s="104"/>
      <c r="D83" s="104"/>
      <c r="E83" s="104"/>
      <c r="F83" s="104"/>
      <c r="G83" s="104"/>
      <c r="H83" s="104"/>
      <c r="I83" s="105"/>
    </row>
    <row r="84" spans="1:9" ht="21.75" customHeight="1">
      <c r="A84" s="59"/>
      <c r="B84" s="59"/>
      <c r="C84" s="59"/>
      <c r="D84" s="59"/>
      <c r="E84" s="59"/>
      <c r="F84" s="59"/>
      <c r="G84" s="59"/>
      <c r="H84" s="59"/>
      <c r="I84" s="59"/>
    </row>
    <row r="85" spans="1:9" ht="36">
      <c r="A85" s="115" t="s">
        <v>14</v>
      </c>
      <c r="B85" s="115"/>
      <c r="C85" s="115"/>
      <c r="D85" s="115"/>
      <c r="E85" s="115"/>
      <c r="F85" s="115"/>
      <c r="G85" s="115"/>
      <c r="H85" s="115"/>
      <c r="I85" s="115"/>
    </row>
    <row r="86" spans="1:9">
      <c r="A86" s="54"/>
      <c r="B86" s="55"/>
      <c r="C86" s="54"/>
      <c r="D86" s="54"/>
      <c r="E86" s="54"/>
      <c r="F86" s="54"/>
      <c r="G86" s="54"/>
      <c r="H86" s="54"/>
      <c r="I86" s="56"/>
    </row>
    <row r="87" spans="1:9">
      <c r="A87"/>
    </row>
    <row r="88" spans="1:9">
      <c r="A88"/>
    </row>
    <row r="89" spans="1:9">
      <c r="A89"/>
    </row>
    <row r="90" spans="1:9">
      <c r="A90"/>
    </row>
    <row r="91" spans="1:9">
      <c r="A91"/>
    </row>
    <row r="92" spans="1:9">
      <c r="A92"/>
    </row>
    <row r="93" spans="1:9">
      <c r="A93"/>
    </row>
    <row r="94" spans="1:9">
      <c r="A94"/>
    </row>
    <row r="95" spans="1:9">
      <c r="A95"/>
    </row>
    <row r="96" spans="1:9">
      <c r="A96"/>
    </row>
    <row r="97" spans="1:1">
      <c r="A97"/>
    </row>
    <row r="98" spans="1:1">
      <c r="A98"/>
    </row>
    <row r="99" spans="1:1">
      <c r="A99"/>
    </row>
    <row r="100" spans="1:1">
      <c r="A100"/>
    </row>
    <row r="101" spans="1:1">
      <c r="A101"/>
    </row>
    <row r="102" spans="1:1">
      <c r="A102"/>
    </row>
    <row r="103" spans="1:1">
      <c r="A103"/>
    </row>
    <row r="104" spans="1:1">
      <c r="A104"/>
    </row>
    <row r="105" spans="1:1">
      <c r="A105"/>
    </row>
    <row r="106" spans="1:1">
      <c r="A106"/>
    </row>
    <row r="107" spans="1:1">
      <c r="A107"/>
    </row>
    <row r="108" spans="1:1">
      <c r="A108"/>
    </row>
    <row r="109" spans="1:1">
      <c r="A109"/>
    </row>
    <row r="110" spans="1:1">
      <c r="A110"/>
    </row>
    <row r="111" spans="1:1">
      <c r="A111"/>
    </row>
    <row r="112" spans="1:1">
      <c r="A112"/>
    </row>
    <row r="113" spans="1:1">
      <c r="A113"/>
    </row>
    <row r="114" spans="1:1">
      <c r="A114"/>
    </row>
    <row r="115" spans="1:1">
      <c r="A115"/>
    </row>
    <row r="116" spans="1:1">
      <c r="A116"/>
    </row>
    <row r="117" spans="1:1">
      <c r="A117"/>
    </row>
    <row r="118" spans="1:1">
      <c r="A118"/>
    </row>
    <row r="119" spans="1:1">
      <c r="A119"/>
    </row>
    <row r="120" spans="1:1">
      <c r="A120"/>
    </row>
    <row r="121" spans="1:1">
      <c r="A121"/>
    </row>
    <row r="122" spans="1:1">
      <c r="A122"/>
    </row>
    <row r="123" spans="1:1">
      <c r="A123"/>
    </row>
    <row r="124" spans="1:1">
      <c r="A124"/>
    </row>
    <row r="125" spans="1:1">
      <c r="A125"/>
    </row>
    <row r="126" spans="1:1">
      <c r="A126"/>
    </row>
    <row r="127" spans="1:1">
      <c r="A127"/>
    </row>
    <row r="128" spans="1:1">
      <c r="A128"/>
    </row>
    <row r="129" spans="1:1">
      <c r="A129"/>
    </row>
    <row r="130" spans="1:1">
      <c r="A130"/>
    </row>
    <row r="131" spans="1:1">
      <c r="A131"/>
    </row>
    <row r="132" spans="1:1">
      <c r="A132"/>
    </row>
    <row r="133" spans="1:1">
      <c r="A133"/>
    </row>
    <row r="134" spans="1:1">
      <c r="A134"/>
    </row>
    <row r="135" spans="1:1">
      <c r="A135"/>
    </row>
    <row r="136" spans="1:1">
      <c r="A136"/>
    </row>
    <row r="137" spans="1:1">
      <c r="A137"/>
    </row>
    <row r="138" spans="1:1">
      <c r="A138"/>
    </row>
    <row r="139" spans="1:1">
      <c r="A139"/>
    </row>
    <row r="140" spans="1:1">
      <c r="A140"/>
    </row>
    <row r="141" spans="1:1">
      <c r="A141"/>
    </row>
    <row r="142" spans="1:1">
      <c r="A142"/>
    </row>
    <row r="143" spans="1:1">
      <c r="A143"/>
    </row>
    <row r="144" spans="1:1">
      <c r="A144"/>
    </row>
    <row r="145" spans="1:1">
      <c r="A145"/>
    </row>
    <row r="146" spans="1:1">
      <c r="A146"/>
    </row>
    <row r="147" spans="1:1">
      <c r="A147"/>
    </row>
    <row r="148" spans="1:1">
      <c r="A148"/>
    </row>
    <row r="149" spans="1:1">
      <c r="A149"/>
    </row>
    <row r="150" spans="1:1">
      <c r="A150"/>
    </row>
    <row r="151" spans="1:1">
      <c r="A151"/>
    </row>
    <row r="152" spans="1:1">
      <c r="A152"/>
    </row>
    <row r="153" spans="1:1">
      <c r="A153"/>
    </row>
    <row r="154" spans="1:1">
      <c r="A154"/>
    </row>
    <row r="155" spans="1:1">
      <c r="A155"/>
    </row>
    <row r="156" spans="1:1">
      <c r="A156"/>
    </row>
    <row r="157" spans="1:1">
      <c r="A157"/>
    </row>
    <row r="158" spans="1:1">
      <c r="A158"/>
    </row>
    <row r="159" spans="1:1">
      <c r="A159"/>
    </row>
    <row r="160" spans="1:1">
      <c r="A160"/>
    </row>
    <row r="161" spans="1:1">
      <c r="A161"/>
    </row>
    <row r="162" spans="1:1">
      <c r="A162"/>
    </row>
    <row r="163" spans="1:1">
      <c r="A163"/>
    </row>
    <row r="164" spans="1:1">
      <c r="A164"/>
    </row>
    <row r="165" spans="1:1">
      <c r="A165"/>
    </row>
    <row r="166" spans="1:1">
      <c r="A166"/>
    </row>
    <row r="167" spans="1:1">
      <c r="A167"/>
    </row>
    <row r="168" spans="1:1">
      <c r="A168"/>
    </row>
    <row r="169" spans="1:1">
      <c r="A169"/>
    </row>
    <row r="170" spans="1:1">
      <c r="A170"/>
    </row>
    <row r="171" spans="1:1">
      <c r="A171"/>
    </row>
    <row r="172" spans="1:1">
      <c r="A172"/>
    </row>
    <row r="173" spans="1:1">
      <c r="A173"/>
    </row>
    <row r="174" spans="1:1">
      <c r="A174"/>
    </row>
    <row r="175" spans="1:1">
      <c r="A175"/>
    </row>
    <row r="176" spans="1:1">
      <c r="A176"/>
    </row>
    <row r="177" spans="1:1">
      <c r="A177"/>
    </row>
    <row r="178" spans="1:1">
      <c r="A178"/>
    </row>
    <row r="179" spans="1:1">
      <c r="A179"/>
    </row>
    <row r="180" spans="1:1">
      <c r="A180"/>
    </row>
    <row r="181" spans="1:1">
      <c r="A181"/>
    </row>
    <row r="182" spans="1:1">
      <c r="A182"/>
    </row>
    <row r="183" spans="1:1">
      <c r="A183"/>
    </row>
    <row r="184" spans="1:1">
      <c r="A184"/>
    </row>
    <row r="185" spans="1:1">
      <c r="A185"/>
    </row>
    <row r="186" spans="1:1">
      <c r="A186"/>
    </row>
    <row r="187" spans="1:1">
      <c r="A187"/>
    </row>
    <row r="188" spans="1:1">
      <c r="A188"/>
    </row>
    <row r="189" spans="1:1">
      <c r="A189"/>
    </row>
    <row r="190" spans="1:1">
      <c r="A190"/>
    </row>
    <row r="191" spans="1:1">
      <c r="A191"/>
    </row>
    <row r="192" spans="1:1">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1">
      <c r="A273"/>
    </row>
    <row r="274" spans="1:1">
      <c r="A274"/>
    </row>
    <row r="275" spans="1:1">
      <c r="A275"/>
    </row>
    <row r="276" spans="1:1">
      <c r="A276"/>
    </row>
    <row r="277" spans="1:1">
      <c r="A277"/>
    </row>
    <row r="278" spans="1:1">
      <c r="A278"/>
    </row>
    <row r="279" spans="1:1">
      <c r="A279"/>
    </row>
    <row r="280" spans="1:1">
      <c r="A280"/>
    </row>
    <row r="281" spans="1:1">
      <c r="A281"/>
    </row>
    <row r="282" spans="1:1">
      <c r="A282"/>
    </row>
    <row r="283" spans="1:1">
      <c r="A283"/>
    </row>
    <row r="284" spans="1:1">
      <c r="A284"/>
    </row>
    <row r="285" spans="1:1">
      <c r="A285"/>
    </row>
    <row r="286" spans="1:1">
      <c r="A286"/>
    </row>
    <row r="287" spans="1:1">
      <c r="A287"/>
    </row>
    <row r="288" spans="1:1">
      <c r="A288"/>
    </row>
    <row r="289" spans="1:1">
      <c r="A289"/>
    </row>
    <row r="290" spans="1:1">
      <c r="A290"/>
    </row>
    <row r="291" spans="1:1">
      <c r="A291"/>
    </row>
    <row r="292" spans="1:1">
      <c r="A292"/>
    </row>
    <row r="293" spans="1:1">
      <c r="A293"/>
    </row>
    <row r="294" spans="1:1">
      <c r="A294"/>
    </row>
    <row r="295" spans="1:1">
      <c r="A295"/>
    </row>
    <row r="296" spans="1:1">
      <c r="A296"/>
    </row>
    <row r="297" spans="1:1">
      <c r="A297"/>
    </row>
    <row r="298" spans="1:1">
      <c r="A298"/>
    </row>
    <row r="299" spans="1:1">
      <c r="A299"/>
    </row>
    <row r="300" spans="1:1">
      <c r="A300"/>
    </row>
    <row r="301" spans="1:1">
      <c r="A301"/>
    </row>
    <row r="302" spans="1:1">
      <c r="A302"/>
    </row>
    <row r="303" spans="1:1">
      <c r="A303"/>
    </row>
    <row r="304" spans="1:1">
      <c r="A304"/>
    </row>
    <row r="305" spans="1:1">
      <c r="A305"/>
    </row>
    <row r="306" spans="1:1">
      <c r="A306"/>
    </row>
    <row r="307" spans="1:1">
      <c r="A307"/>
    </row>
    <row r="308" spans="1:1">
      <c r="A308"/>
    </row>
    <row r="309" spans="1:1">
      <c r="A309"/>
    </row>
    <row r="310" spans="1:1">
      <c r="A310"/>
    </row>
    <row r="311" spans="1:1">
      <c r="A311"/>
    </row>
    <row r="312" spans="1:1">
      <c r="A312"/>
    </row>
    <row r="313" spans="1:1">
      <c r="A313"/>
    </row>
    <row r="314" spans="1:1">
      <c r="A314"/>
    </row>
    <row r="315" spans="1:1">
      <c r="A315"/>
    </row>
    <row r="316" spans="1:1">
      <c r="A316"/>
    </row>
    <row r="317" spans="1:1">
      <c r="A317"/>
    </row>
    <row r="318" spans="1:1">
      <c r="A318"/>
    </row>
    <row r="319" spans="1:1">
      <c r="A319"/>
    </row>
    <row r="320" spans="1:1">
      <c r="A320"/>
    </row>
    <row r="321" spans="1:1">
      <c r="A321"/>
    </row>
    <row r="322" spans="1:1">
      <c r="A322"/>
    </row>
    <row r="323" spans="1:1">
      <c r="A323"/>
    </row>
    <row r="324" spans="1:1">
      <c r="A324"/>
    </row>
    <row r="325" spans="1:1">
      <c r="A325"/>
    </row>
    <row r="326" spans="1:1">
      <c r="A326"/>
    </row>
    <row r="327" spans="1:1">
      <c r="A327"/>
    </row>
    <row r="328" spans="1:1">
      <c r="A328"/>
    </row>
    <row r="329" spans="1:1">
      <c r="A329"/>
    </row>
    <row r="330" spans="1:1">
      <c r="A330"/>
    </row>
    <row r="331" spans="1:1">
      <c r="A331"/>
    </row>
    <row r="332" spans="1:1">
      <c r="A332"/>
    </row>
    <row r="333" spans="1:1">
      <c r="A333"/>
    </row>
    <row r="334" spans="1:1">
      <c r="A334"/>
    </row>
    <row r="335" spans="1:1">
      <c r="A335"/>
    </row>
    <row r="336" spans="1:1">
      <c r="A336"/>
    </row>
    <row r="337" spans="1:1">
      <c r="A337"/>
    </row>
    <row r="338" spans="1:1">
      <c r="A338"/>
    </row>
    <row r="339" spans="1:1">
      <c r="A339"/>
    </row>
    <row r="340" spans="1:1">
      <c r="A340"/>
    </row>
    <row r="341" spans="1:1">
      <c r="A341"/>
    </row>
    <row r="342" spans="1:1">
      <c r="A342"/>
    </row>
    <row r="343" spans="1:1">
      <c r="A343"/>
    </row>
    <row r="344" spans="1:1">
      <c r="A344"/>
    </row>
    <row r="345" spans="1:1">
      <c r="A345"/>
    </row>
    <row r="346" spans="1:1">
      <c r="A346"/>
    </row>
    <row r="347" spans="1:1">
      <c r="A347"/>
    </row>
    <row r="348" spans="1:1">
      <c r="A348"/>
    </row>
    <row r="349" spans="1:1">
      <c r="A349"/>
    </row>
    <row r="350" spans="1:1">
      <c r="A350"/>
    </row>
    <row r="351" spans="1:1">
      <c r="A351"/>
    </row>
    <row r="352" spans="1:1">
      <c r="A352"/>
    </row>
    <row r="353" spans="1:1">
      <c r="A353"/>
    </row>
    <row r="354" spans="1:1">
      <c r="A354"/>
    </row>
    <row r="355" spans="1:1">
      <c r="A355"/>
    </row>
    <row r="356" spans="1:1">
      <c r="A356"/>
    </row>
    <row r="357" spans="1:1">
      <c r="A357"/>
    </row>
    <row r="358" spans="1:1">
      <c r="A358"/>
    </row>
    <row r="359" spans="1:1">
      <c r="A359"/>
    </row>
    <row r="360" spans="1:1">
      <c r="A360"/>
    </row>
    <row r="361" spans="1:1">
      <c r="A361"/>
    </row>
  </sheetData>
  <sheetProtection algorithmName="SHA-512" hashValue="zIa2uVYKs5uYh4By3mM+2jJ/rKhDGkQniq3m1sJPNAjWm6RP3+5LVbU9mdC6k4/nLIQFIkEr39jAdUOMR+WE3g==" saltValue="0y5sqfIO1V1GocN13mYtOg==" spinCount="100000" sheet="1" objects="1" scenarios="1"/>
  <mergeCells count="62">
    <mergeCell ref="A9:I9"/>
    <mergeCell ref="A85:I85"/>
    <mergeCell ref="A60:I60"/>
    <mergeCell ref="A59:I59"/>
    <mergeCell ref="A7:I7"/>
    <mergeCell ref="C11:E11"/>
    <mergeCell ref="C10:E10"/>
    <mergeCell ref="C31:E31"/>
    <mergeCell ref="C28:E28"/>
    <mergeCell ref="C29:E29"/>
    <mergeCell ref="C30:E30"/>
    <mergeCell ref="A16:I16"/>
    <mergeCell ref="B17:B18"/>
    <mergeCell ref="C26:E26"/>
    <mergeCell ref="C22:E22"/>
    <mergeCell ref="C17:E18"/>
    <mergeCell ref="E13:G13"/>
    <mergeCell ref="I17:I18"/>
    <mergeCell ref="H17:H18"/>
    <mergeCell ref="E40:G40"/>
    <mergeCell ref="A83:I83"/>
    <mergeCell ref="A63:C63"/>
    <mergeCell ref="D63:I63"/>
    <mergeCell ref="A64:C64"/>
    <mergeCell ref="I41:I47"/>
    <mergeCell ref="E54:G54"/>
    <mergeCell ref="A58:I58"/>
    <mergeCell ref="A61:C61"/>
    <mergeCell ref="D61:I61"/>
    <mergeCell ref="A62:C62"/>
    <mergeCell ref="D62:I62"/>
    <mergeCell ref="A17:A18"/>
    <mergeCell ref="G17:G18"/>
    <mergeCell ref="E36:G36"/>
    <mergeCell ref="E38:G38"/>
    <mergeCell ref="E39:G39"/>
    <mergeCell ref="C20:E20"/>
    <mergeCell ref="E37:G37"/>
    <mergeCell ref="C27:E27"/>
    <mergeCell ref="E34:G34"/>
    <mergeCell ref="C21:E21"/>
    <mergeCell ref="C19:D19"/>
    <mergeCell ref="C23:E23"/>
    <mergeCell ref="C24:E24"/>
    <mergeCell ref="C25:E25"/>
    <mergeCell ref="A76:I81"/>
    <mergeCell ref="D64:I72"/>
    <mergeCell ref="A71:C71"/>
    <mergeCell ref="A72:C72"/>
    <mergeCell ref="A73:I73"/>
    <mergeCell ref="A74:I74"/>
    <mergeCell ref="A75:I75"/>
    <mergeCell ref="A66:C66"/>
    <mergeCell ref="A67:C67"/>
    <mergeCell ref="A68:C68"/>
    <mergeCell ref="A69:C69"/>
    <mergeCell ref="A70:C70"/>
    <mergeCell ref="A65:C65"/>
    <mergeCell ref="E52:G52"/>
    <mergeCell ref="E51:G51"/>
    <mergeCell ref="E50:G50"/>
    <mergeCell ref="E49:G49"/>
  </mergeCells>
  <conditionalFormatting sqref="E19">
    <cfRule type="expression" dxfId="15" priority="2">
      <formula>$F$24=TRUE</formula>
    </cfRule>
    <cfRule type="expression" dxfId="14" priority="3">
      <formula>$F$23=TRUE</formula>
    </cfRule>
    <cfRule type="expression" dxfId="13" priority="4">
      <formula>$F$21=TRUE</formula>
    </cfRule>
    <cfRule type="expression" dxfId="12" priority="5">
      <formula>$F$22=TRUE</formula>
    </cfRule>
  </conditionalFormatting>
  <conditionalFormatting sqref="G11">
    <cfRule type="expression" dxfId="11" priority="1">
      <formula>$F$11=2</formula>
    </cfRule>
  </conditionalFormatting>
  <conditionalFormatting sqref="G21">
    <cfRule type="expression" dxfId="10" priority="20">
      <formula>$F$21=TRUE</formula>
    </cfRule>
  </conditionalFormatting>
  <conditionalFormatting sqref="G22">
    <cfRule type="expression" dxfId="9" priority="19">
      <formula>$F$22=TRUE</formula>
    </cfRule>
  </conditionalFormatting>
  <conditionalFormatting sqref="G23">
    <cfRule type="expression" dxfId="8" priority="18">
      <formula>$F$23=TRUE</formula>
    </cfRule>
  </conditionalFormatting>
  <conditionalFormatting sqref="G24">
    <cfRule type="expression" dxfId="7" priority="17">
      <formula>$F$24=TRUE</formula>
    </cfRule>
  </conditionalFormatting>
  <conditionalFormatting sqref="G25">
    <cfRule type="expression" dxfId="6" priority="16">
      <formula>$F$25=TRUE</formula>
    </cfRule>
  </conditionalFormatting>
  <conditionalFormatting sqref="G26">
    <cfRule type="expression" dxfId="5" priority="15">
      <formula>$F$26=TRUE</formula>
    </cfRule>
  </conditionalFormatting>
  <conditionalFormatting sqref="G27">
    <cfRule type="expression" dxfId="4" priority="14">
      <formula>$F$27=TRUE</formula>
    </cfRule>
  </conditionalFormatting>
  <conditionalFormatting sqref="G28">
    <cfRule type="expression" dxfId="3" priority="13">
      <formula>$F$28=TRUE</formula>
    </cfRule>
  </conditionalFormatting>
  <conditionalFormatting sqref="G29">
    <cfRule type="expression" dxfId="2" priority="12">
      <formula>$F$29=TRUE</formula>
    </cfRule>
  </conditionalFormatting>
  <conditionalFormatting sqref="G30">
    <cfRule type="expression" dxfId="1" priority="11">
      <formula>$F$30=TRUE</formula>
    </cfRule>
  </conditionalFormatting>
  <conditionalFormatting sqref="G31">
    <cfRule type="expression" dxfId="0" priority="8">
      <formula>$F$31=TRUE</formula>
    </cfRule>
  </conditionalFormatting>
  <pageMargins left="0.70866141732283472" right="0.70866141732283472" top="0.74803149606299213" bottom="0.74803149606299213" header="0.31496062992125984" footer="0.31496062992125984"/>
  <pageSetup paperSize="9" scale="20" orientation="portrait" r:id="rId1"/>
  <ignoredErrors>
    <ignoredError sqref="I1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locked="0" defaultSize="0" autoFill="0" autoLine="0" autoPict="0" altText="">
                <anchor moveWithCells="1">
                  <from>
                    <xdr:col>0</xdr:col>
                    <xdr:colOff>495300</xdr:colOff>
                    <xdr:row>19</xdr:row>
                    <xdr:rowOff>333375</xdr:rowOff>
                  </from>
                  <to>
                    <xdr:col>0</xdr:col>
                    <xdr:colOff>4124325</xdr:colOff>
                    <xdr:row>19</xdr:row>
                    <xdr:rowOff>790575</xdr:rowOff>
                  </to>
                </anchor>
              </controlPr>
            </control>
          </mc:Choice>
        </mc:AlternateContent>
        <mc:AlternateContent xmlns:mc="http://schemas.openxmlformats.org/markup-compatibility/2006">
          <mc:Choice Requires="x14">
            <control shapeId="2051" r:id="rId5" name="Check Box 3">
              <controlPr locked="0" defaultSize="0" autoFill="0" autoLine="0" autoPict="0">
                <anchor moveWithCells="1">
                  <from>
                    <xdr:col>0</xdr:col>
                    <xdr:colOff>123825</xdr:colOff>
                    <xdr:row>25</xdr:row>
                    <xdr:rowOff>457200</xdr:rowOff>
                  </from>
                  <to>
                    <xdr:col>0</xdr:col>
                    <xdr:colOff>2190750</xdr:colOff>
                    <xdr:row>25</xdr:row>
                    <xdr:rowOff>638175</xdr:rowOff>
                  </to>
                </anchor>
              </controlPr>
            </control>
          </mc:Choice>
        </mc:AlternateContent>
        <mc:AlternateContent xmlns:mc="http://schemas.openxmlformats.org/markup-compatibility/2006">
          <mc:Choice Requires="x14">
            <control shapeId="2052" r:id="rId6" name="Check Box 4">
              <controlPr locked="0" defaultSize="0" autoFill="0" autoLine="0" autoPict="0">
                <anchor moveWithCells="1">
                  <from>
                    <xdr:col>0</xdr:col>
                    <xdr:colOff>142875</xdr:colOff>
                    <xdr:row>26</xdr:row>
                    <xdr:rowOff>342900</xdr:rowOff>
                  </from>
                  <to>
                    <xdr:col>0</xdr:col>
                    <xdr:colOff>2314575</xdr:colOff>
                    <xdr:row>26</xdr:row>
                    <xdr:rowOff>552450</xdr:rowOff>
                  </to>
                </anchor>
              </controlPr>
            </control>
          </mc:Choice>
        </mc:AlternateContent>
        <mc:AlternateContent xmlns:mc="http://schemas.openxmlformats.org/markup-compatibility/2006">
          <mc:Choice Requires="x14">
            <control shapeId="2053" r:id="rId7" name="Check Box 5">
              <controlPr locked="0" defaultSize="0" autoFill="0" autoLine="0" autoPict="0">
                <anchor moveWithCells="1">
                  <from>
                    <xdr:col>0</xdr:col>
                    <xdr:colOff>190500</xdr:colOff>
                    <xdr:row>27</xdr:row>
                    <xdr:rowOff>504825</xdr:rowOff>
                  </from>
                  <to>
                    <xdr:col>0</xdr:col>
                    <xdr:colOff>2371725</xdr:colOff>
                    <xdr:row>27</xdr:row>
                    <xdr:rowOff>733425</xdr:rowOff>
                  </to>
                </anchor>
              </controlPr>
            </control>
          </mc:Choice>
        </mc:AlternateContent>
        <mc:AlternateContent xmlns:mc="http://schemas.openxmlformats.org/markup-compatibility/2006">
          <mc:Choice Requires="x14">
            <control shapeId="2054" r:id="rId8" name="Check Box 6">
              <controlPr locked="0" defaultSize="0" autoFill="0" autoLine="0" autoPict="0">
                <anchor moveWithCells="1">
                  <from>
                    <xdr:col>0</xdr:col>
                    <xdr:colOff>171450</xdr:colOff>
                    <xdr:row>28</xdr:row>
                    <xdr:rowOff>638175</xdr:rowOff>
                  </from>
                  <to>
                    <xdr:col>0</xdr:col>
                    <xdr:colOff>2457450</xdr:colOff>
                    <xdr:row>28</xdr:row>
                    <xdr:rowOff>866775</xdr:rowOff>
                  </to>
                </anchor>
              </controlPr>
            </control>
          </mc:Choice>
        </mc:AlternateContent>
        <mc:AlternateContent xmlns:mc="http://schemas.openxmlformats.org/markup-compatibility/2006">
          <mc:Choice Requires="x14">
            <control shapeId="2055" r:id="rId9" name="Check Box 7">
              <controlPr locked="0" defaultSize="0" autoFill="0" autoLine="0" autoPict="0">
                <anchor moveWithCells="1">
                  <from>
                    <xdr:col>0</xdr:col>
                    <xdr:colOff>180975</xdr:colOff>
                    <xdr:row>29</xdr:row>
                    <xdr:rowOff>323850</xdr:rowOff>
                  </from>
                  <to>
                    <xdr:col>0</xdr:col>
                    <xdr:colOff>2457450</xdr:colOff>
                    <xdr:row>29</xdr:row>
                    <xdr:rowOff>552450</xdr:rowOff>
                  </to>
                </anchor>
              </controlPr>
            </control>
          </mc:Choice>
        </mc:AlternateContent>
        <mc:AlternateContent xmlns:mc="http://schemas.openxmlformats.org/markup-compatibility/2006">
          <mc:Choice Requires="x14">
            <control shapeId="2058" r:id="rId10" name="Check Box 10">
              <controlPr locked="0" defaultSize="0" autoFill="0" autoLine="0" autoPict="0">
                <anchor moveWithCells="1">
                  <from>
                    <xdr:col>0</xdr:col>
                    <xdr:colOff>219075</xdr:colOff>
                    <xdr:row>30</xdr:row>
                    <xdr:rowOff>285750</xdr:rowOff>
                  </from>
                  <to>
                    <xdr:col>0</xdr:col>
                    <xdr:colOff>2505075</xdr:colOff>
                    <xdr:row>30</xdr:row>
                    <xdr:rowOff>485775</xdr:rowOff>
                  </to>
                </anchor>
              </controlPr>
            </control>
          </mc:Choice>
        </mc:AlternateContent>
        <mc:AlternateContent xmlns:mc="http://schemas.openxmlformats.org/markup-compatibility/2006">
          <mc:Choice Requires="x14">
            <control shapeId="2059" r:id="rId11" name="Option Button 11">
              <controlPr locked="0" defaultSize="0" autoFill="0" autoLine="0" autoPict="0" altText="Club business">
                <anchor moveWithCells="1">
                  <from>
                    <xdr:col>0</xdr:col>
                    <xdr:colOff>142875</xdr:colOff>
                    <xdr:row>15</xdr:row>
                    <xdr:rowOff>447675</xdr:rowOff>
                  </from>
                  <to>
                    <xdr:col>0</xdr:col>
                    <xdr:colOff>3619500</xdr:colOff>
                    <xdr:row>15</xdr:row>
                    <xdr:rowOff>695325</xdr:rowOff>
                  </to>
                </anchor>
              </controlPr>
            </control>
          </mc:Choice>
        </mc:AlternateContent>
        <mc:AlternateContent xmlns:mc="http://schemas.openxmlformats.org/markup-compatibility/2006">
          <mc:Choice Requires="x14">
            <control shapeId="2060" r:id="rId12" name="Option Button 12">
              <controlPr locked="0" defaultSize="0" autoFill="0" autoLine="0" autoPict="0" altText="Ma porte d'entrée réseau">
                <anchor moveWithCells="1">
                  <from>
                    <xdr:col>0</xdr:col>
                    <xdr:colOff>142875</xdr:colOff>
                    <xdr:row>8</xdr:row>
                    <xdr:rowOff>523875</xdr:rowOff>
                  </from>
                  <to>
                    <xdr:col>0</xdr:col>
                    <xdr:colOff>1866900</xdr:colOff>
                    <xdr:row>8</xdr:row>
                    <xdr:rowOff>752475</xdr:rowOff>
                  </to>
                </anchor>
              </controlPr>
            </control>
          </mc:Choice>
        </mc:AlternateContent>
        <mc:AlternateContent xmlns:mc="http://schemas.openxmlformats.org/markup-compatibility/2006">
          <mc:Choice Requires="x14">
            <control shapeId="2065" r:id="rId13" name="Check Box 17">
              <controlPr locked="0" defaultSize="0" autoFill="0" autoLine="0" autoPict="0">
                <anchor moveWithCells="1">
                  <from>
                    <xdr:col>0</xdr:col>
                    <xdr:colOff>933450</xdr:colOff>
                    <xdr:row>20</xdr:row>
                    <xdr:rowOff>514350</xdr:rowOff>
                  </from>
                  <to>
                    <xdr:col>0</xdr:col>
                    <xdr:colOff>2619375</xdr:colOff>
                    <xdr:row>20</xdr:row>
                    <xdr:rowOff>742950</xdr:rowOff>
                  </to>
                </anchor>
              </controlPr>
            </control>
          </mc:Choice>
        </mc:AlternateContent>
        <mc:AlternateContent xmlns:mc="http://schemas.openxmlformats.org/markup-compatibility/2006">
          <mc:Choice Requires="x14">
            <control shapeId="2066" r:id="rId14" name="Check Box 18">
              <controlPr locked="0" defaultSize="0" autoFill="0" autoLine="0" autoPict="0">
                <anchor moveWithCells="1">
                  <from>
                    <xdr:col>0</xdr:col>
                    <xdr:colOff>942975</xdr:colOff>
                    <xdr:row>21</xdr:row>
                    <xdr:rowOff>466725</xdr:rowOff>
                  </from>
                  <to>
                    <xdr:col>0</xdr:col>
                    <xdr:colOff>2628900</xdr:colOff>
                    <xdr:row>21</xdr:row>
                    <xdr:rowOff>695325</xdr:rowOff>
                  </to>
                </anchor>
              </controlPr>
            </control>
          </mc:Choice>
        </mc:AlternateContent>
        <mc:AlternateContent xmlns:mc="http://schemas.openxmlformats.org/markup-compatibility/2006">
          <mc:Choice Requires="x14">
            <control shapeId="2067" r:id="rId15" name="Check Box 19">
              <controlPr locked="0" defaultSize="0" autoFill="0" autoLine="0" autoPict="0">
                <anchor moveWithCells="1">
                  <from>
                    <xdr:col>0</xdr:col>
                    <xdr:colOff>942975</xdr:colOff>
                    <xdr:row>22</xdr:row>
                    <xdr:rowOff>428625</xdr:rowOff>
                  </from>
                  <to>
                    <xdr:col>0</xdr:col>
                    <xdr:colOff>2619375</xdr:colOff>
                    <xdr:row>22</xdr:row>
                    <xdr:rowOff>657225</xdr:rowOff>
                  </to>
                </anchor>
              </controlPr>
            </control>
          </mc:Choice>
        </mc:AlternateContent>
        <mc:AlternateContent xmlns:mc="http://schemas.openxmlformats.org/markup-compatibility/2006">
          <mc:Choice Requires="x14">
            <control shapeId="2068" r:id="rId16" name="Check Box 20">
              <controlPr locked="0" defaultSize="0" autoFill="0" autoLine="0" autoPict="0">
                <anchor moveWithCells="1">
                  <from>
                    <xdr:col>0</xdr:col>
                    <xdr:colOff>952500</xdr:colOff>
                    <xdr:row>23</xdr:row>
                    <xdr:rowOff>400050</xdr:rowOff>
                  </from>
                  <to>
                    <xdr:col>0</xdr:col>
                    <xdr:colOff>2638425</xdr:colOff>
                    <xdr:row>23</xdr:row>
                    <xdr:rowOff>638175</xdr:rowOff>
                  </to>
                </anchor>
              </controlPr>
            </control>
          </mc:Choice>
        </mc:AlternateContent>
        <mc:AlternateContent xmlns:mc="http://schemas.openxmlformats.org/markup-compatibility/2006">
          <mc:Choice Requires="x14">
            <control shapeId="2069" r:id="rId17" name="Check Box 21">
              <controlPr locked="0" defaultSize="0" autoFill="0" autoLine="0" autoPict="0" altText="">
                <anchor moveWithCells="1">
                  <from>
                    <xdr:col>0</xdr:col>
                    <xdr:colOff>981075</xdr:colOff>
                    <xdr:row>24</xdr:row>
                    <xdr:rowOff>600075</xdr:rowOff>
                  </from>
                  <to>
                    <xdr:col>0</xdr:col>
                    <xdr:colOff>3743325</xdr:colOff>
                    <xdr:row>24</xdr:row>
                    <xdr:rowOff>1323975</xdr:rowOff>
                  </to>
                </anchor>
              </controlPr>
            </control>
          </mc:Choice>
        </mc:AlternateContent>
        <mc:AlternateContent xmlns:mc="http://schemas.openxmlformats.org/markup-compatibility/2006">
          <mc:Choice Requires="x14">
            <control shapeId="2070" r:id="rId18" name="Check Box 22">
              <controlPr locked="0" defaultSize="0" autoFill="0" autoLine="0" autoPict="0">
                <anchor moveWithCells="1">
                  <from>
                    <xdr:col>4</xdr:col>
                    <xdr:colOff>104775</xdr:colOff>
                    <xdr:row>40</xdr:row>
                    <xdr:rowOff>457200</xdr:rowOff>
                  </from>
                  <to>
                    <xdr:col>4</xdr:col>
                    <xdr:colOff>1476375</xdr:colOff>
                    <xdr:row>41</xdr:row>
                    <xdr:rowOff>133350</xdr:rowOff>
                  </to>
                </anchor>
              </controlPr>
            </control>
          </mc:Choice>
        </mc:AlternateContent>
        <mc:AlternateContent xmlns:mc="http://schemas.openxmlformats.org/markup-compatibility/2006">
          <mc:Choice Requires="x14">
            <control shapeId="2071" r:id="rId19" name="Check Box 23">
              <controlPr locked="0" defaultSize="0" autoFill="0" autoLine="0" autoPict="0">
                <anchor moveWithCells="1">
                  <from>
                    <xdr:col>4</xdr:col>
                    <xdr:colOff>95250</xdr:colOff>
                    <xdr:row>41</xdr:row>
                    <xdr:rowOff>342900</xdr:rowOff>
                  </from>
                  <to>
                    <xdr:col>4</xdr:col>
                    <xdr:colOff>1447800</xdr:colOff>
                    <xdr:row>42</xdr:row>
                    <xdr:rowOff>123825</xdr:rowOff>
                  </to>
                </anchor>
              </controlPr>
            </control>
          </mc:Choice>
        </mc:AlternateContent>
        <mc:AlternateContent xmlns:mc="http://schemas.openxmlformats.org/markup-compatibility/2006">
          <mc:Choice Requires="x14">
            <control shapeId="2072" r:id="rId20" name="Check Box 24">
              <controlPr locked="0" defaultSize="0" autoFill="0" autoLine="0" autoPict="0">
                <anchor moveWithCells="1">
                  <from>
                    <xdr:col>4</xdr:col>
                    <xdr:colOff>85725</xdr:colOff>
                    <xdr:row>42</xdr:row>
                    <xdr:rowOff>314325</xdr:rowOff>
                  </from>
                  <to>
                    <xdr:col>4</xdr:col>
                    <xdr:colOff>1447800</xdr:colOff>
                    <xdr:row>43</xdr:row>
                    <xdr:rowOff>95250</xdr:rowOff>
                  </to>
                </anchor>
              </controlPr>
            </control>
          </mc:Choice>
        </mc:AlternateContent>
        <mc:AlternateContent xmlns:mc="http://schemas.openxmlformats.org/markup-compatibility/2006">
          <mc:Choice Requires="x14">
            <control shapeId="2073" r:id="rId21" name="Check Box 25">
              <controlPr locked="0" defaultSize="0" autoFill="0" autoLine="0" autoPict="0">
                <anchor moveWithCells="1">
                  <from>
                    <xdr:col>4</xdr:col>
                    <xdr:colOff>114300</xdr:colOff>
                    <xdr:row>43</xdr:row>
                    <xdr:rowOff>352425</xdr:rowOff>
                  </from>
                  <to>
                    <xdr:col>4</xdr:col>
                    <xdr:colOff>1476375</xdr:colOff>
                    <xdr:row>44</xdr:row>
                    <xdr:rowOff>123825</xdr:rowOff>
                  </to>
                </anchor>
              </controlPr>
            </control>
          </mc:Choice>
        </mc:AlternateContent>
        <mc:AlternateContent xmlns:mc="http://schemas.openxmlformats.org/markup-compatibility/2006">
          <mc:Choice Requires="x14">
            <control shapeId="2074" r:id="rId22" name="Check Box 26">
              <controlPr locked="0" defaultSize="0" autoFill="0" autoLine="0" autoPict="0">
                <anchor moveWithCells="1">
                  <from>
                    <xdr:col>4</xdr:col>
                    <xdr:colOff>114300</xdr:colOff>
                    <xdr:row>44</xdr:row>
                    <xdr:rowOff>438150</xdr:rowOff>
                  </from>
                  <to>
                    <xdr:col>4</xdr:col>
                    <xdr:colOff>1476375</xdr:colOff>
                    <xdr:row>45</xdr:row>
                    <xdr:rowOff>209550</xdr:rowOff>
                  </to>
                </anchor>
              </controlPr>
            </control>
          </mc:Choice>
        </mc:AlternateContent>
        <mc:AlternateContent xmlns:mc="http://schemas.openxmlformats.org/markup-compatibility/2006">
          <mc:Choice Requires="x14">
            <control shapeId="2075" r:id="rId23" name="Check Box 27">
              <controlPr locked="0" defaultSize="0" autoFill="0" autoLine="0" autoPict="0">
                <anchor moveWithCells="1">
                  <from>
                    <xdr:col>4</xdr:col>
                    <xdr:colOff>95250</xdr:colOff>
                    <xdr:row>46</xdr:row>
                    <xdr:rowOff>85725</xdr:rowOff>
                  </from>
                  <to>
                    <xdr:col>4</xdr:col>
                    <xdr:colOff>1466850</xdr:colOff>
                    <xdr:row>46</xdr:row>
                    <xdr:rowOff>295275</xdr:rowOff>
                  </to>
                </anchor>
              </controlPr>
            </control>
          </mc:Choice>
        </mc:AlternateContent>
        <mc:AlternateContent xmlns:mc="http://schemas.openxmlformats.org/markup-compatibility/2006">
          <mc:Choice Requires="x14">
            <control shapeId="2076" r:id="rId24" name="Check Box 28">
              <controlPr locked="0" defaultSize="0" autoFill="0" autoLine="0" autoPict="0">
                <anchor moveWithCells="1">
                  <from>
                    <xdr:col>4</xdr:col>
                    <xdr:colOff>104775</xdr:colOff>
                    <xdr:row>46</xdr:row>
                    <xdr:rowOff>600075</xdr:rowOff>
                  </from>
                  <to>
                    <xdr:col>4</xdr:col>
                    <xdr:colOff>1743075</xdr:colOff>
                    <xdr:row>46</xdr:row>
                    <xdr:rowOff>800100</xdr:rowOff>
                  </to>
                </anchor>
              </controlPr>
            </control>
          </mc:Choice>
        </mc:AlternateContent>
        <mc:AlternateContent xmlns:mc="http://schemas.openxmlformats.org/markup-compatibility/2006">
          <mc:Choice Requires="x14">
            <control shapeId="2086" r:id="rId25" name="Check Box 38">
              <controlPr defaultSize="0" autoFill="0" autoLine="0" autoPict="0">
                <anchor moveWithCells="1">
                  <from>
                    <xdr:col>0</xdr:col>
                    <xdr:colOff>8010525</xdr:colOff>
                    <xdr:row>73</xdr:row>
                    <xdr:rowOff>285750</xdr:rowOff>
                  </from>
                  <to>
                    <xdr:col>0</xdr:col>
                    <xdr:colOff>8343900</xdr:colOff>
                    <xdr:row>73</xdr:row>
                    <xdr:rowOff>1085850</xdr:rowOff>
                  </to>
                </anchor>
              </controlPr>
            </control>
          </mc:Choice>
        </mc:AlternateContent>
        <mc:AlternateContent xmlns:mc="http://schemas.openxmlformats.org/markup-compatibility/2006">
          <mc:Choice Requires="x14">
            <control shapeId="2087" r:id="rId26" name="Check Box 39">
              <controlPr defaultSize="0" autoFill="0" autoLine="0" autoPict="0">
                <anchor moveWithCells="1">
                  <from>
                    <xdr:col>1</xdr:col>
                    <xdr:colOff>781050</xdr:colOff>
                    <xdr:row>73</xdr:row>
                    <xdr:rowOff>1219200</xdr:rowOff>
                  </from>
                  <to>
                    <xdr:col>1</xdr:col>
                    <xdr:colOff>1133475</xdr:colOff>
                    <xdr:row>73</xdr:row>
                    <xdr:rowOff>1924050</xdr:rowOff>
                  </to>
                </anchor>
              </controlPr>
            </control>
          </mc:Choice>
        </mc:AlternateContent>
        <mc:AlternateContent xmlns:mc="http://schemas.openxmlformats.org/markup-compatibility/2006">
          <mc:Choice Requires="x14">
            <control shapeId="2088" r:id="rId27" name="Check Box 40">
              <controlPr defaultSize="0" autoFill="0" autoLine="0" autoPict="0">
                <anchor moveWithCells="1">
                  <from>
                    <xdr:col>3</xdr:col>
                    <xdr:colOff>161925</xdr:colOff>
                    <xdr:row>73</xdr:row>
                    <xdr:rowOff>2047875</xdr:rowOff>
                  </from>
                  <to>
                    <xdr:col>3</xdr:col>
                    <xdr:colOff>504825</xdr:colOff>
                    <xdr:row>73</xdr:row>
                    <xdr:rowOff>2752725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AF683-6D3C-4954-8248-50571098F9E0}">
  <sheetPr>
    <pageSetUpPr fitToPage="1"/>
  </sheetPr>
  <dimension ref="A1:M80"/>
  <sheetViews>
    <sheetView zoomScaleNormal="100" workbookViewId="0">
      <selection activeCell="R21" sqref="R21"/>
    </sheetView>
  </sheetViews>
  <sheetFormatPr baseColWidth="10" defaultRowHeight="15"/>
  <cols>
    <col min="1" max="1" width="11.42578125" customWidth="1"/>
  </cols>
  <sheetData>
    <row r="1" spans="1:11">
      <c r="A1" s="127" t="s">
        <v>3</v>
      </c>
      <c r="B1" s="128"/>
      <c r="C1" s="128"/>
      <c r="D1" s="128"/>
      <c r="E1" s="128"/>
      <c r="F1" s="128"/>
      <c r="G1" s="128"/>
      <c r="H1" s="128"/>
      <c r="I1" s="128"/>
      <c r="J1" s="128"/>
      <c r="K1" s="129"/>
    </row>
    <row r="2" spans="1:11">
      <c r="A2" s="130"/>
      <c r="B2" s="131"/>
      <c r="C2" s="131"/>
      <c r="D2" s="131"/>
      <c r="E2" s="131"/>
      <c r="F2" s="131"/>
      <c r="G2" s="131"/>
      <c r="H2" s="131"/>
      <c r="I2" s="131"/>
      <c r="J2" s="131"/>
      <c r="K2" s="132"/>
    </row>
    <row r="3" spans="1:11">
      <c r="A3" s="130"/>
      <c r="B3" s="131"/>
      <c r="C3" s="131"/>
      <c r="D3" s="131"/>
      <c r="E3" s="131"/>
      <c r="F3" s="131"/>
      <c r="G3" s="131"/>
      <c r="H3" s="131"/>
      <c r="I3" s="131"/>
      <c r="J3" s="131"/>
      <c r="K3" s="132"/>
    </row>
    <row r="4" spans="1:11">
      <c r="A4" s="130"/>
      <c r="B4" s="131"/>
      <c r="C4" s="131"/>
      <c r="D4" s="131"/>
      <c r="E4" s="131"/>
      <c r="F4" s="131"/>
      <c r="G4" s="131"/>
      <c r="H4" s="131"/>
      <c r="I4" s="131"/>
      <c r="J4" s="131"/>
      <c r="K4" s="132"/>
    </row>
    <row r="5" spans="1:11">
      <c r="A5" s="130"/>
      <c r="B5" s="131"/>
      <c r="C5" s="131"/>
      <c r="D5" s="131"/>
      <c r="E5" s="131"/>
      <c r="F5" s="131"/>
      <c r="G5" s="131"/>
      <c r="H5" s="131"/>
      <c r="I5" s="131"/>
      <c r="J5" s="131"/>
      <c r="K5" s="132"/>
    </row>
    <row r="6" spans="1:11">
      <c r="A6" s="130"/>
      <c r="B6" s="131"/>
      <c r="C6" s="131"/>
      <c r="D6" s="131"/>
      <c r="E6" s="131"/>
      <c r="F6" s="131"/>
      <c r="G6" s="131"/>
      <c r="H6" s="131"/>
      <c r="I6" s="131"/>
      <c r="J6" s="131"/>
      <c r="K6" s="132"/>
    </row>
    <row r="7" spans="1:11">
      <c r="A7" s="130"/>
      <c r="B7" s="131"/>
      <c r="C7" s="131"/>
      <c r="D7" s="131"/>
      <c r="E7" s="131"/>
      <c r="F7" s="131"/>
      <c r="G7" s="131"/>
      <c r="H7" s="131"/>
      <c r="I7" s="131"/>
      <c r="J7" s="131"/>
      <c r="K7" s="132"/>
    </row>
    <row r="8" spans="1:11">
      <c r="A8" s="130"/>
      <c r="B8" s="131"/>
      <c r="C8" s="131"/>
      <c r="D8" s="131"/>
      <c r="E8" s="131"/>
      <c r="F8" s="131"/>
      <c r="G8" s="131"/>
      <c r="H8" s="131"/>
      <c r="I8" s="131"/>
      <c r="J8" s="131"/>
      <c r="K8" s="132"/>
    </row>
    <row r="9" spans="1:11">
      <c r="A9" s="130"/>
      <c r="B9" s="131"/>
      <c r="C9" s="131"/>
      <c r="D9" s="131"/>
      <c r="E9" s="131"/>
      <c r="F9" s="131"/>
      <c r="G9" s="131"/>
      <c r="H9" s="131"/>
      <c r="I9" s="131"/>
      <c r="J9" s="131"/>
      <c r="K9" s="132"/>
    </row>
    <row r="10" spans="1:11">
      <c r="A10" s="130"/>
      <c r="B10" s="131"/>
      <c r="C10" s="131"/>
      <c r="D10" s="131"/>
      <c r="E10" s="131"/>
      <c r="F10" s="131"/>
      <c r="G10" s="131"/>
      <c r="H10" s="131"/>
      <c r="I10" s="131"/>
      <c r="J10" s="131"/>
      <c r="K10" s="132"/>
    </row>
    <row r="11" spans="1:11">
      <c r="A11" s="130"/>
      <c r="B11" s="131"/>
      <c r="C11" s="131"/>
      <c r="D11" s="131"/>
      <c r="E11" s="131"/>
      <c r="F11" s="131"/>
      <c r="G11" s="131"/>
      <c r="H11" s="131"/>
      <c r="I11" s="131"/>
      <c r="J11" s="131"/>
      <c r="K11" s="132"/>
    </row>
    <row r="12" spans="1:11">
      <c r="A12" s="130"/>
      <c r="B12" s="131"/>
      <c r="C12" s="131"/>
      <c r="D12" s="131"/>
      <c r="E12" s="131"/>
      <c r="F12" s="131"/>
      <c r="G12" s="131"/>
      <c r="H12" s="131"/>
      <c r="I12" s="131"/>
      <c r="J12" s="131"/>
      <c r="K12" s="132"/>
    </row>
    <row r="13" spans="1:11">
      <c r="A13" s="130"/>
      <c r="B13" s="131"/>
      <c r="C13" s="131"/>
      <c r="D13" s="131"/>
      <c r="E13" s="131"/>
      <c r="F13" s="131"/>
      <c r="G13" s="131"/>
      <c r="H13" s="131"/>
      <c r="I13" s="131"/>
      <c r="J13" s="131"/>
      <c r="K13" s="132"/>
    </row>
    <row r="14" spans="1:11">
      <c r="A14" s="130"/>
      <c r="B14" s="131"/>
      <c r="C14" s="131"/>
      <c r="D14" s="131"/>
      <c r="E14" s="131"/>
      <c r="F14" s="131"/>
      <c r="G14" s="131"/>
      <c r="H14" s="131"/>
      <c r="I14" s="131"/>
      <c r="J14" s="131"/>
      <c r="K14" s="132"/>
    </row>
    <row r="15" spans="1:11">
      <c r="A15" s="130"/>
      <c r="B15" s="131"/>
      <c r="C15" s="131"/>
      <c r="D15" s="131"/>
      <c r="E15" s="131"/>
      <c r="F15" s="131"/>
      <c r="G15" s="131"/>
      <c r="H15" s="131"/>
      <c r="I15" s="131"/>
      <c r="J15" s="131"/>
      <c r="K15" s="132"/>
    </row>
    <row r="16" spans="1:11">
      <c r="A16" s="130"/>
      <c r="B16" s="131"/>
      <c r="C16" s="131"/>
      <c r="D16" s="131"/>
      <c r="E16" s="131"/>
      <c r="F16" s="131"/>
      <c r="G16" s="131"/>
      <c r="H16" s="131"/>
      <c r="I16" s="131"/>
      <c r="J16" s="131"/>
      <c r="K16" s="132"/>
    </row>
    <row r="17" spans="1:11">
      <c r="A17" s="130"/>
      <c r="B17" s="131"/>
      <c r="C17" s="131"/>
      <c r="D17" s="131"/>
      <c r="E17" s="131"/>
      <c r="F17" s="131"/>
      <c r="G17" s="131"/>
      <c r="H17" s="131"/>
      <c r="I17" s="131"/>
      <c r="J17" s="131"/>
      <c r="K17" s="132"/>
    </row>
    <row r="18" spans="1:11">
      <c r="A18" s="130"/>
      <c r="B18" s="131"/>
      <c r="C18" s="131"/>
      <c r="D18" s="131"/>
      <c r="E18" s="131"/>
      <c r="F18" s="131"/>
      <c r="G18" s="131"/>
      <c r="H18" s="131"/>
      <c r="I18" s="131"/>
      <c r="J18" s="131"/>
      <c r="K18" s="132"/>
    </row>
    <row r="19" spans="1:11">
      <c r="A19" s="130"/>
      <c r="B19" s="131"/>
      <c r="C19" s="131"/>
      <c r="D19" s="131"/>
      <c r="E19" s="131"/>
      <c r="F19" s="131"/>
      <c r="G19" s="131"/>
      <c r="H19" s="131"/>
      <c r="I19" s="131"/>
      <c r="J19" s="131"/>
      <c r="K19" s="132"/>
    </row>
    <row r="20" spans="1:11">
      <c r="A20" s="130"/>
      <c r="B20" s="131"/>
      <c r="C20" s="131"/>
      <c r="D20" s="131"/>
      <c r="E20" s="131"/>
      <c r="F20" s="131"/>
      <c r="G20" s="131"/>
      <c r="H20" s="131"/>
      <c r="I20" s="131"/>
      <c r="J20" s="131"/>
      <c r="K20" s="132"/>
    </row>
    <row r="21" spans="1:11">
      <c r="A21" s="130"/>
      <c r="B21" s="131"/>
      <c r="C21" s="131"/>
      <c r="D21" s="131"/>
      <c r="E21" s="131"/>
      <c r="F21" s="131"/>
      <c r="G21" s="131"/>
      <c r="H21" s="131"/>
      <c r="I21" s="131"/>
      <c r="J21" s="131"/>
      <c r="K21" s="132"/>
    </row>
    <row r="22" spans="1:11">
      <c r="A22" s="130"/>
      <c r="B22" s="131"/>
      <c r="C22" s="131"/>
      <c r="D22" s="131"/>
      <c r="E22" s="131"/>
      <c r="F22" s="131"/>
      <c r="G22" s="131"/>
      <c r="H22" s="131"/>
      <c r="I22" s="131"/>
      <c r="J22" s="131"/>
      <c r="K22" s="132"/>
    </row>
    <row r="23" spans="1:11">
      <c r="A23" s="130"/>
      <c r="B23" s="131"/>
      <c r="C23" s="131"/>
      <c r="D23" s="131"/>
      <c r="E23" s="131"/>
      <c r="F23" s="131"/>
      <c r="G23" s="131"/>
      <c r="H23" s="131"/>
      <c r="I23" s="131"/>
      <c r="J23" s="131"/>
      <c r="K23" s="132"/>
    </row>
    <row r="24" spans="1:11">
      <c r="A24" s="130"/>
      <c r="B24" s="131"/>
      <c r="C24" s="131"/>
      <c r="D24" s="131"/>
      <c r="E24" s="131"/>
      <c r="F24" s="131"/>
      <c r="G24" s="131"/>
      <c r="H24" s="131"/>
      <c r="I24" s="131"/>
      <c r="J24" s="131"/>
      <c r="K24" s="132"/>
    </row>
    <row r="25" spans="1:11">
      <c r="A25" s="130"/>
      <c r="B25" s="131"/>
      <c r="C25" s="131"/>
      <c r="D25" s="131"/>
      <c r="E25" s="131"/>
      <c r="F25" s="131"/>
      <c r="G25" s="131"/>
      <c r="H25" s="131"/>
      <c r="I25" s="131"/>
      <c r="J25" s="131"/>
      <c r="K25" s="132"/>
    </row>
    <row r="26" spans="1:11">
      <c r="A26" s="130"/>
      <c r="B26" s="131"/>
      <c r="C26" s="131"/>
      <c r="D26" s="131"/>
      <c r="E26" s="131"/>
      <c r="F26" s="131"/>
      <c r="G26" s="131"/>
      <c r="H26" s="131"/>
      <c r="I26" s="131"/>
      <c r="J26" s="131"/>
      <c r="K26" s="132"/>
    </row>
    <row r="27" spans="1:11">
      <c r="A27" s="130"/>
      <c r="B27" s="131"/>
      <c r="C27" s="131"/>
      <c r="D27" s="131"/>
      <c r="E27" s="131"/>
      <c r="F27" s="131"/>
      <c r="G27" s="131"/>
      <c r="H27" s="131"/>
      <c r="I27" s="131"/>
      <c r="J27" s="131"/>
      <c r="K27" s="132"/>
    </row>
    <row r="28" spans="1:11">
      <c r="A28" s="130"/>
      <c r="B28" s="131"/>
      <c r="C28" s="131"/>
      <c r="D28" s="131"/>
      <c r="E28" s="131"/>
      <c r="F28" s="131"/>
      <c r="G28" s="131"/>
      <c r="H28" s="131"/>
      <c r="I28" s="131"/>
      <c r="J28" s="131"/>
      <c r="K28" s="132"/>
    </row>
    <row r="29" spans="1:11">
      <c r="A29" s="130"/>
      <c r="B29" s="131"/>
      <c r="C29" s="131"/>
      <c r="D29" s="131"/>
      <c r="E29" s="131"/>
      <c r="F29" s="131"/>
      <c r="G29" s="131"/>
      <c r="H29" s="131"/>
      <c r="I29" s="131"/>
      <c r="J29" s="131"/>
      <c r="K29" s="132"/>
    </row>
    <row r="30" spans="1:11">
      <c r="A30" s="130"/>
      <c r="B30" s="131"/>
      <c r="C30" s="131"/>
      <c r="D30" s="131"/>
      <c r="E30" s="131"/>
      <c r="F30" s="131"/>
      <c r="G30" s="131"/>
      <c r="H30" s="131"/>
      <c r="I30" s="131"/>
      <c r="J30" s="131"/>
      <c r="K30" s="132"/>
    </row>
    <row r="31" spans="1:11">
      <c r="A31" s="130"/>
      <c r="B31" s="131"/>
      <c r="C31" s="131"/>
      <c r="D31" s="131"/>
      <c r="E31" s="131"/>
      <c r="F31" s="131"/>
      <c r="G31" s="131"/>
      <c r="H31" s="131"/>
      <c r="I31" s="131"/>
      <c r="J31" s="131"/>
      <c r="K31" s="132"/>
    </row>
    <row r="32" spans="1:11">
      <c r="A32" s="130"/>
      <c r="B32" s="131"/>
      <c r="C32" s="131"/>
      <c r="D32" s="131"/>
      <c r="E32" s="131"/>
      <c r="F32" s="131"/>
      <c r="G32" s="131"/>
      <c r="H32" s="131"/>
      <c r="I32" s="131"/>
      <c r="J32" s="131"/>
      <c r="K32" s="132"/>
    </row>
    <row r="33" spans="1:13">
      <c r="A33" s="130"/>
      <c r="B33" s="131"/>
      <c r="C33" s="131"/>
      <c r="D33" s="131"/>
      <c r="E33" s="131"/>
      <c r="F33" s="131"/>
      <c r="G33" s="131"/>
      <c r="H33" s="131"/>
      <c r="I33" s="131"/>
      <c r="J33" s="131"/>
      <c r="K33" s="132"/>
    </row>
    <row r="34" spans="1:13">
      <c r="A34" s="130"/>
      <c r="B34" s="131"/>
      <c r="C34" s="131"/>
      <c r="D34" s="131"/>
      <c r="E34" s="131"/>
      <c r="F34" s="131"/>
      <c r="G34" s="131"/>
      <c r="H34" s="131"/>
      <c r="I34" s="131"/>
      <c r="J34" s="131"/>
      <c r="K34" s="132"/>
    </row>
    <row r="35" spans="1:13">
      <c r="A35" s="130"/>
      <c r="B35" s="131"/>
      <c r="C35" s="131"/>
      <c r="D35" s="131"/>
      <c r="E35" s="131"/>
      <c r="F35" s="131"/>
      <c r="G35" s="131"/>
      <c r="H35" s="131"/>
      <c r="I35" s="131"/>
      <c r="J35" s="131"/>
      <c r="K35" s="132"/>
      <c r="M35" s="6"/>
    </row>
    <row r="36" spans="1:13">
      <c r="A36" s="130"/>
      <c r="B36" s="131"/>
      <c r="C36" s="131"/>
      <c r="D36" s="131"/>
      <c r="E36" s="131"/>
      <c r="F36" s="131"/>
      <c r="G36" s="131"/>
      <c r="H36" s="131"/>
      <c r="I36" s="131"/>
      <c r="J36" s="131"/>
      <c r="K36" s="132"/>
    </row>
    <row r="37" spans="1:13">
      <c r="A37" s="130"/>
      <c r="B37" s="131"/>
      <c r="C37" s="131"/>
      <c r="D37" s="131"/>
      <c r="E37" s="131"/>
      <c r="F37" s="131"/>
      <c r="G37" s="131"/>
      <c r="H37" s="131"/>
      <c r="I37" s="131"/>
      <c r="J37" s="131"/>
      <c r="K37" s="132"/>
    </row>
    <row r="38" spans="1:13">
      <c r="A38" s="130"/>
      <c r="B38" s="131"/>
      <c r="C38" s="131"/>
      <c r="D38" s="131"/>
      <c r="E38" s="131"/>
      <c r="F38" s="131"/>
      <c r="G38" s="131"/>
      <c r="H38" s="131"/>
      <c r="I38" s="131"/>
      <c r="J38" s="131"/>
      <c r="K38" s="132"/>
    </row>
    <row r="39" spans="1:13">
      <c r="A39" s="130"/>
      <c r="B39" s="131"/>
      <c r="C39" s="131"/>
      <c r="D39" s="131"/>
      <c r="E39" s="131"/>
      <c r="F39" s="131"/>
      <c r="G39" s="131"/>
      <c r="H39" s="131"/>
      <c r="I39" s="131"/>
      <c r="J39" s="131"/>
      <c r="K39" s="132"/>
    </row>
    <row r="40" spans="1:13">
      <c r="A40" s="130"/>
      <c r="B40" s="131"/>
      <c r="C40" s="131"/>
      <c r="D40" s="131"/>
      <c r="E40" s="131"/>
      <c r="F40" s="131"/>
      <c r="G40" s="131"/>
      <c r="H40" s="131"/>
      <c r="I40" s="131"/>
      <c r="J40" s="131"/>
      <c r="K40" s="132"/>
    </row>
    <row r="41" spans="1:13">
      <c r="A41" s="130"/>
      <c r="B41" s="131"/>
      <c r="C41" s="131"/>
      <c r="D41" s="131"/>
      <c r="E41" s="131"/>
      <c r="F41" s="131"/>
      <c r="G41" s="131"/>
      <c r="H41" s="131"/>
      <c r="I41" s="131"/>
      <c r="J41" s="131"/>
      <c r="K41" s="132"/>
    </row>
    <row r="42" spans="1:13">
      <c r="A42" s="130"/>
      <c r="B42" s="131"/>
      <c r="C42" s="131"/>
      <c r="D42" s="131"/>
      <c r="E42" s="131"/>
      <c r="F42" s="131"/>
      <c r="G42" s="131"/>
      <c r="H42" s="131"/>
      <c r="I42" s="131"/>
      <c r="J42" s="131"/>
      <c r="K42" s="132"/>
    </row>
    <row r="43" spans="1:13">
      <c r="A43" s="130"/>
      <c r="B43" s="131"/>
      <c r="C43" s="131"/>
      <c r="D43" s="131"/>
      <c r="E43" s="131"/>
      <c r="F43" s="131"/>
      <c r="G43" s="131"/>
      <c r="H43" s="131"/>
      <c r="I43" s="131"/>
      <c r="J43" s="131"/>
      <c r="K43" s="132"/>
    </row>
    <row r="44" spans="1:13">
      <c r="A44" s="130"/>
      <c r="B44" s="131"/>
      <c r="C44" s="131"/>
      <c r="D44" s="131"/>
      <c r="E44" s="131"/>
      <c r="F44" s="131"/>
      <c r="G44" s="131"/>
      <c r="H44" s="131"/>
      <c r="I44" s="131"/>
      <c r="J44" s="131"/>
      <c r="K44" s="132"/>
    </row>
    <row r="45" spans="1:13">
      <c r="A45" s="130"/>
      <c r="B45" s="131"/>
      <c r="C45" s="131"/>
      <c r="D45" s="131"/>
      <c r="E45" s="131"/>
      <c r="F45" s="131"/>
      <c r="G45" s="131"/>
      <c r="H45" s="131"/>
      <c r="I45" s="131"/>
      <c r="J45" s="131"/>
      <c r="K45" s="132"/>
    </row>
    <row r="46" spans="1:13">
      <c r="A46" s="130"/>
      <c r="B46" s="131"/>
      <c r="C46" s="131"/>
      <c r="D46" s="131"/>
      <c r="E46" s="131"/>
      <c r="F46" s="131"/>
      <c r="G46" s="131"/>
      <c r="H46" s="131"/>
      <c r="I46" s="131"/>
      <c r="J46" s="131"/>
      <c r="K46" s="132"/>
    </row>
    <row r="47" spans="1:13">
      <c r="A47" s="130"/>
      <c r="B47" s="131"/>
      <c r="C47" s="131"/>
      <c r="D47" s="131"/>
      <c r="E47" s="131"/>
      <c r="F47" s="131"/>
      <c r="G47" s="131"/>
      <c r="H47" s="131"/>
      <c r="I47" s="131"/>
      <c r="J47" s="131"/>
      <c r="K47" s="132"/>
    </row>
    <row r="48" spans="1:13">
      <c r="A48" s="130"/>
      <c r="B48" s="131"/>
      <c r="C48" s="131"/>
      <c r="D48" s="131"/>
      <c r="E48" s="131"/>
      <c r="F48" s="131"/>
      <c r="G48" s="131"/>
      <c r="H48" s="131"/>
      <c r="I48" s="131"/>
      <c r="J48" s="131"/>
      <c r="K48" s="132"/>
    </row>
    <row r="49" spans="1:11">
      <c r="A49" s="130"/>
      <c r="B49" s="131"/>
      <c r="C49" s="131"/>
      <c r="D49" s="131"/>
      <c r="E49" s="131"/>
      <c r="F49" s="131"/>
      <c r="G49" s="131"/>
      <c r="H49" s="131"/>
      <c r="I49" s="131"/>
      <c r="J49" s="131"/>
      <c r="K49" s="132"/>
    </row>
    <row r="50" spans="1:11">
      <c r="A50" s="130"/>
      <c r="B50" s="131"/>
      <c r="C50" s="131"/>
      <c r="D50" s="131"/>
      <c r="E50" s="131"/>
      <c r="F50" s="131"/>
      <c r="G50" s="131"/>
      <c r="H50" s="131"/>
      <c r="I50" s="131"/>
      <c r="J50" s="131"/>
      <c r="K50" s="132"/>
    </row>
    <row r="51" spans="1:11">
      <c r="A51" s="130"/>
      <c r="B51" s="131"/>
      <c r="C51" s="131"/>
      <c r="D51" s="131"/>
      <c r="E51" s="131"/>
      <c r="F51" s="131"/>
      <c r="G51" s="131"/>
      <c r="H51" s="131"/>
      <c r="I51" s="131"/>
      <c r="J51" s="131"/>
      <c r="K51" s="132"/>
    </row>
    <row r="52" spans="1:11">
      <c r="A52" s="130"/>
      <c r="B52" s="131"/>
      <c r="C52" s="131"/>
      <c r="D52" s="131"/>
      <c r="E52" s="131"/>
      <c r="F52" s="131"/>
      <c r="G52" s="131"/>
      <c r="H52" s="131"/>
      <c r="I52" s="131"/>
      <c r="J52" s="131"/>
      <c r="K52" s="132"/>
    </row>
    <row r="53" spans="1:11">
      <c r="A53" s="130"/>
      <c r="B53" s="131"/>
      <c r="C53" s="131"/>
      <c r="D53" s="131"/>
      <c r="E53" s="131"/>
      <c r="F53" s="131"/>
      <c r="G53" s="131"/>
      <c r="H53" s="131"/>
      <c r="I53" s="131"/>
      <c r="J53" s="131"/>
      <c r="K53" s="132"/>
    </row>
    <row r="54" spans="1:11">
      <c r="A54" s="130"/>
      <c r="B54" s="131"/>
      <c r="C54" s="131"/>
      <c r="D54" s="131"/>
      <c r="E54" s="131"/>
      <c r="F54" s="131"/>
      <c r="G54" s="131"/>
      <c r="H54" s="131"/>
      <c r="I54" s="131"/>
      <c r="J54" s="131"/>
      <c r="K54" s="132"/>
    </row>
    <row r="55" spans="1:11">
      <c r="A55" s="130"/>
      <c r="B55" s="131"/>
      <c r="C55" s="131"/>
      <c r="D55" s="131"/>
      <c r="E55" s="131"/>
      <c r="F55" s="131"/>
      <c r="G55" s="131"/>
      <c r="H55" s="131"/>
      <c r="I55" s="131"/>
      <c r="J55" s="131"/>
      <c r="K55" s="132"/>
    </row>
    <row r="56" spans="1:11">
      <c r="A56" s="130"/>
      <c r="B56" s="131"/>
      <c r="C56" s="131"/>
      <c r="D56" s="131"/>
      <c r="E56" s="131"/>
      <c r="F56" s="131"/>
      <c r="G56" s="131"/>
      <c r="H56" s="131"/>
      <c r="I56" s="131"/>
      <c r="J56" s="131"/>
      <c r="K56" s="132"/>
    </row>
    <row r="57" spans="1:11">
      <c r="A57" s="130"/>
      <c r="B57" s="131"/>
      <c r="C57" s="131"/>
      <c r="D57" s="131"/>
      <c r="E57" s="131"/>
      <c r="F57" s="131"/>
      <c r="G57" s="131"/>
      <c r="H57" s="131"/>
      <c r="I57" s="131"/>
      <c r="J57" s="131"/>
      <c r="K57" s="132"/>
    </row>
    <row r="58" spans="1:11">
      <c r="A58" s="130"/>
      <c r="B58" s="131"/>
      <c r="C58" s="131"/>
      <c r="D58" s="131"/>
      <c r="E58" s="131"/>
      <c r="F58" s="131"/>
      <c r="G58" s="131"/>
      <c r="H58" s="131"/>
      <c r="I58" s="131"/>
      <c r="J58" s="131"/>
      <c r="K58" s="132"/>
    </row>
    <row r="59" spans="1:11">
      <c r="A59" s="130"/>
      <c r="B59" s="131"/>
      <c r="C59" s="131"/>
      <c r="D59" s="131"/>
      <c r="E59" s="131"/>
      <c r="F59" s="131"/>
      <c r="G59" s="131"/>
      <c r="H59" s="131"/>
      <c r="I59" s="131"/>
      <c r="J59" s="131"/>
      <c r="K59" s="132"/>
    </row>
    <row r="60" spans="1:11">
      <c r="A60" s="130"/>
      <c r="B60" s="131"/>
      <c r="C60" s="131"/>
      <c r="D60" s="131"/>
      <c r="E60" s="131"/>
      <c r="F60" s="131"/>
      <c r="G60" s="131"/>
      <c r="H60" s="131"/>
      <c r="I60" s="131"/>
      <c r="J60" s="131"/>
      <c r="K60" s="132"/>
    </row>
    <row r="61" spans="1:11">
      <c r="A61" s="130"/>
      <c r="B61" s="131"/>
      <c r="C61" s="131"/>
      <c r="D61" s="131"/>
      <c r="E61" s="131"/>
      <c r="F61" s="131"/>
      <c r="G61" s="131"/>
      <c r="H61" s="131"/>
      <c r="I61" s="131"/>
      <c r="J61" s="131"/>
      <c r="K61" s="132"/>
    </row>
    <row r="62" spans="1:11">
      <c r="A62" s="130"/>
      <c r="B62" s="131"/>
      <c r="C62" s="131"/>
      <c r="D62" s="131"/>
      <c r="E62" s="131"/>
      <c r="F62" s="131"/>
      <c r="G62" s="131"/>
      <c r="H62" s="131"/>
      <c r="I62" s="131"/>
      <c r="J62" s="131"/>
      <c r="K62" s="132"/>
    </row>
    <row r="63" spans="1:11">
      <c r="A63" s="130"/>
      <c r="B63" s="131"/>
      <c r="C63" s="131"/>
      <c r="D63" s="131"/>
      <c r="E63" s="131"/>
      <c r="F63" s="131"/>
      <c r="G63" s="131"/>
      <c r="H63" s="131"/>
      <c r="I63" s="131"/>
      <c r="J63" s="131"/>
      <c r="K63" s="132"/>
    </row>
    <row r="64" spans="1:11">
      <c r="A64" s="130"/>
      <c r="B64" s="131"/>
      <c r="C64" s="131"/>
      <c r="D64" s="131"/>
      <c r="E64" s="131"/>
      <c r="F64" s="131"/>
      <c r="G64" s="131"/>
      <c r="H64" s="131"/>
      <c r="I64" s="131"/>
      <c r="J64" s="131"/>
      <c r="K64" s="132"/>
    </row>
    <row r="65" spans="1:11">
      <c r="A65" s="130"/>
      <c r="B65" s="131"/>
      <c r="C65" s="131"/>
      <c r="D65" s="131"/>
      <c r="E65" s="131"/>
      <c r="F65" s="131"/>
      <c r="G65" s="131"/>
      <c r="H65" s="131"/>
      <c r="I65" s="131"/>
      <c r="J65" s="131"/>
      <c r="K65" s="132"/>
    </row>
    <row r="66" spans="1:11">
      <c r="A66" s="130"/>
      <c r="B66" s="131"/>
      <c r="C66" s="131"/>
      <c r="D66" s="131"/>
      <c r="E66" s="131"/>
      <c r="F66" s="131"/>
      <c r="G66" s="131"/>
      <c r="H66" s="131"/>
      <c r="I66" s="131"/>
      <c r="J66" s="131"/>
      <c r="K66" s="132"/>
    </row>
    <row r="67" spans="1:11">
      <c r="A67" s="130"/>
      <c r="B67" s="131"/>
      <c r="C67" s="131"/>
      <c r="D67" s="131"/>
      <c r="E67" s="131"/>
      <c r="F67" s="131"/>
      <c r="G67" s="131"/>
      <c r="H67" s="131"/>
      <c r="I67" s="131"/>
      <c r="J67" s="131"/>
      <c r="K67" s="132"/>
    </row>
    <row r="68" spans="1:11">
      <c r="A68" s="130"/>
      <c r="B68" s="131"/>
      <c r="C68" s="131"/>
      <c r="D68" s="131"/>
      <c r="E68" s="131"/>
      <c r="F68" s="131"/>
      <c r="G68" s="131"/>
      <c r="H68" s="131"/>
      <c r="I68" s="131"/>
      <c r="J68" s="131"/>
      <c r="K68" s="132"/>
    </row>
    <row r="69" spans="1:11">
      <c r="A69" s="130"/>
      <c r="B69" s="131"/>
      <c r="C69" s="131"/>
      <c r="D69" s="131"/>
      <c r="E69" s="131"/>
      <c r="F69" s="131"/>
      <c r="G69" s="131"/>
      <c r="H69" s="131"/>
      <c r="I69" s="131"/>
      <c r="J69" s="131"/>
      <c r="K69" s="132"/>
    </row>
    <row r="70" spans="1:11">
      <c r="A70" s="130"/>
      <c r="B70" s="131"/>
      <c r="C70" s="131"/>
      <c r="D70" s="131"/>
      <c r="E70" s="131"/>
      <c r="F70" s="131"/>
      <c r="G70" s="131"/>
      <c r="H70" s="131"/>
      <c r="I70" s="131"/>
      <c r="J70" s="131"/>
      <c r="K70" s="132"/>
    </row>
    <row r="71" spans="1:11">
      <c r="A71" s="130"/>
      <c r="B71" s="131"/>
      <c r="C71" s="131"/>
      <c r="D71" s="131"/>
      <c r="E71" s="131"/>
      <c r="F71" s="131"/>
      <c r="G71" s="131"/>
      <c r="H71" s="131"/>
      <c r="I71" s="131"/>
      <c r="J71" s="131"/>
      <c r="K71" s="132"/>
    </row>
    <row r="72" spans="1:11">
      <c r="A72" s="130"/>
      <c r="B72" s="131"/>
      <c r="C72" s="131"/>
      <c r="D72" s="131"/>
      <c r="E72" s="131"/>
      <c r="F72" s="131"/>
      <c r="G72" s="131"/>
      <c r="H72" s="131"/>
      <c r="I72" s="131"/>
      <c r="J72" s="131"/>
      <c r="K72" s="132"/>
    </row>
    <row r="73" spans="1:11">
      <c r="A73" s="130"/>
      <c r="B73" s="131"/>
      <c r="C73" s="131"/>
      <c r="D73" s="131"/>
      <c r="E73" s="131"/>
      <c r="F73" s="131"/>
      <c r="G73" s="131"/>
      <c r="H73" s="131"/>
      <c r="I73" s="131"/>
      <c r="J73" s="131"/>
      <c r="K73" s="132"/>
    </row>
    <row r="74" spans="1:11">
      <c r="A74" s="130"/>
      <c r="B74" s="131"/>
      <c r="C74" s="131"/>
      <c r="D74" s="131"/>
      <c r="E74" s="131"/>
      <c r="F74" s="131"/>
      <c r="G74" s="131"/>
      <c r="H74" s="131"/>
      <c r="I74" s="131"/>
      <c r="J74" s="131"/>
      <c r="K74" s="132"/>
    </row>
    <row r="75" spans="1:11">
      <c r="A75" s="130"/>
      <c r="B75" s="131"/>
      <c r="C75" s="131"/>
      <c r="D75" s="131"/>
      <c r="E75" s="131"/>
      <c r="F75" s="131"/>
      <c r="G75" s="131"/>
      <c r="H75" s="131"/>
      <c r="I75" s="131"/>
      <c r="J75" s="131"/>
      <c r="K75" s="132"/>
    </row>
    <row r="76" spans="1:11">
      <c r="A76" s="130"/>
      <c r="B76" s="131"/>
      <c r="C76" s="131"/>
      <c r="D76" s="131"/>
      <c r="E76" s="131"/>
      <c r="F76" s="131"/>
      <c r="G76" s="131"/>
      <c r="H76" s="131"/>
      <c r="I76" s="131"/>
      <c r="J76" s="131"/>
      <c r="K76" s="132"/>
    </row>
    <row r="77" spans="1:11">
      <c r="A77" s="130"/>
      <c r="B77" s="131"/>
      <c r="C77" s="131"/>
      <c r="D77" s="131"/>
      <c r="E77" s="131"/>
      <c r="F77" s="131"/>
      <c r="G77" s="131"/>
      <c r="H77" s="131"/>
      <c r="I77" s="131"/>
      <c r="J77" s="131"/>
      <c r="K77" s="132"/>
    </row>
    <row r="78" spans="1:11">
      <c r="A78" s="130"/>
      <c r="B78" s="131"/>
      <c r="C78" s="131"/>
      <c r="D78" s="131"/>
      <c r="E78" s="131"/>
      <c r="F78" s="131"/>
      <c r="G78" s="131"/>
      <c r="H78" s="131"/>
      <c r="I78" s="131"/>
      <c r="J78" s="131"/>
      <c r="K78" s="132"/>
    </row>
    <row r="79" spans="1:11">
      <c r="A79" s="130"/>
      <c r="B79" s="131"/>
      <c r="C79" s="131"/>
      <c r="D79" s="131"/>
      <c r="E79" s="131"/>
      <c r="F79" s="131"/>
      <c r="G79" s="131"/>
      <c r="H79" s="131"/>
      <c r="I79" s="131"/>
      <c r="J79" s="131"/>
      <c r="K79" s="132"/>
    </row>
    <row r="80" spans="1:11" ht="15.75" thickBot="1">
      <c r="A80" s="133"/>
      <c r="B80" s="134"/>
      <c r="C80" s="134"/>
      <c r="D80" s="134"/>
      <c r="E80" s="134"/>
      <c r="F80" s="134"/>
      <c r="G80" s="134"/>
      <c r="H80" s="134"/>
      <c r="I80" s="134"/>
      <c r="J80" s="134"/>
      <c r="K80" s="135"/>
    </row>
  </sheetData>
  <sheetProtection algorithmName="SHA-512" hashValue="eg12a5LIQU6gkr1RQs1tiXvr3Go0CvcPuVKt+YjX59IShvNDZ4CAp/WNN187M/fiplbAXoK85r+WZjwRrE8M3g==" saltValue="Z1LQ/Fc7U21201c9qmBeqA==" spinCount="100000" sheet="1" objects="1" scenarios="1"/>
  <mergeCells count="1">
    <mergeCell ref="A1:K80"/>
  </mergeCell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Bon de commande 2024</vt:lpstr>
      <vt:lpstr>Modalités d'Exécutions</vt:lpstr>
      <vt:lpstr>'Bon de commande 2024'!Zone_d_impression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Severine Brier</dc:creator>
  <cp:lastModifiedBy>Héléna Dujour</cp:lastModifiedBy>
  <cp:lastPrinted>2023-11-02T08:42:24Z</cp:lastPrinted>
  <dcterms:created xsi:type="dcterms:W3CDTF">2023-07-21T07:03:07Z</dcterms:created>
  <dcterms:modified xsi:type="dcterms:W3CDTF">2023-11-02T09:17:21Z</dcterms:modified>
</cp:coreProperties>
</file>